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 activeTab="1"/>
  </bookViews>
  <sheets>
    <sheet name="Rekapitulace SO 01" sheetId="5" r:id="rId1"/>
    <sheet name="Soupis prací SO 01" sheetId="4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42" i="4"/>
  <c r="F243" s="1"/>
  <c r="H243" s="1"/>
  <c r="F76"/>
  <c r="F210"/>
  <c r="F217"/>
  <c r="F216"/>
  <c r="C37" i="5"/>
  <c r="C36"/>
  <c r="C31"/>
  <c r="C30"/>
  <c r="C26"/>
  <c r="C25"/>
  <c r="C24"/>
  <c r="C23"/>
  <c r="C22"/>
  <c r="C21"/>
  <c r="C20"/>
  <c r="C19"/>
  <c r="C18"/>
  <c r="C17"/>
  <c r="C16"/>
  <c r="C15"/>
  <c r="C12"/>
  <c r="C10"/>
  <c r="C9"/>
  <c r="C7"/>
  <c r="C8"/>
  <c r="H254" i="4"/>
  <c r="H252"/>
  <c r="A251"/>
  <c r="H251"/>
  <c r="H237"/>
  <c r="H242"/>
  <c r="H241"/>
  <c r="H236"/>
  <c r="H235"/>
  <c r="H234"/>
  <c r="H230"/>
  <c r="H227"/>
  <c r="H229"/>
  <c r="H228"/>
  <c r="H223"/>
  <c r="H224"/>
  <c r="H217"/>
  <c r="H216"/>
  <c r="H215"/>
  <c r="H214"/>
  <c r="F207"/>
  <c r="H207" s="1"/>
  <c r="F204"/>
  <c r="H204" s="1"/>
  <c r="H209"/>
  <c r="H208"/>
  <c r="H206"/>
  <c r="H205"/>
  <c r="H198"/>
  <c r="H197"/>
  <c r="H196"/>
  <c r="H183"/>
  <c r="H184"/>
  <c r="H185"/>
  <c r="H182"/>
  <c r="H195"/>
  <c r="H194"/>
  <c r="H193"/>
  <c r="H189"/>
  <c r="H187"/>
  <c r="H188"/>
  <c r="H186"/>
  <c r="H181"/>
  <c r="H180"/>
  <c r="H179"/>
  <c r="H178"/>
  <c r="H177"/>
  <c r="H176"/>
  <c r="H175"/>
  <c r="H174"/>
  <c r="H173"/>
  <c r="H169"/>
  <c r="H170" s="1"/>
  <c r="H165"/>
  <c r="H164"/>
  <c r="H163"/>
  <c r="H159"/>
  <c r="H158"/>
  <c r="H154"/>
  <c r="H153"/>
  <c r="H147"/>
  <c r="H145"/>
  <c r="H152"/>
  <c r="H151"/>
  <c r="H150"/>
  <c r="H149"/>
  <c r="H148"/>
  <c r="H146"/>
  <c r="H144"/>
  <c r="H143"/>
  <c r="H142"/>
  <c r="H137"/>
  <c r="H138" s="1"/>
  <c r="H133"/>
  <c r="H134" s="1"/>
  <c r="F125"/>
  <c r="F124"/>
  <c r="F123"/>
  <c r="H123" s="1"/>
  <c r="H127"/>
  <c r="H126"/>
  <c r="H128"/>
  <c r="H122"/>
  <c r="H117"/>
  <c r="F116"/>
  <c r="H116" s="1"/>
  <c r="F109"/>
  <c r="F113" s="1"/>
  <c r="H113" s="1"/>
  <c r="F108"/>
  <c r="H115"/>
  <c r="H114"/>
  <c r="H98"/>
  <c r="H99"/>
  <c r="H97"/>
  <c r="H96"/>
  <c r="H78"/>
  <c r="H79"/>
  <c r="H80"/>
  <c r="H81"/>
  <c r="H82"/>
  <c r="H83"/>
  <c r="H84"/>
  <c r="H85"/>
  <c r="H86"/>
  <c r="H87"/>
  <c r="H88"/>
  <c r="H89"/>
  <c r="H90"/>
  <c r="H91"/>
  <c r="H92"/>
  <c r="H77"/>
  <c r="H76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49"/>
  <c r="H30"/>
  <c r="H31"/>
  <c r="H32"/>
  <c r="H33"/>
  <c r="H34"/>
  <c r="H35"/>
  <c r="H36"/>
  <c r="H37"/>
  <c r="H38"/>
  <c r="H39"/>
  <c r="H40"/>
  <c r="H41"/>
  <c r="H42"/>
  <c r="H43"/>
  <c r="H44"/>
  <c r="H45"/>
  <c r="H29"/>
  <c r="H19"/>
  <c r="H20"/>
  <c r="H21"/>
  <c r="H22"/>
  <c r="H23"/>
  <c r="H24"/>
  <c r="H25"/>
  <c r="H18"/>
  <c r="H11"/>
  <c r="H12"/>
  <c r="H13"/>
  <c r="H14"/>
  <c r="H10"/>
  <c r="A11"/>
  <c r="A12" s="1"/>
  <c r="A13" s="1"/>
  <c r="A14" s="1"/>
  <c r="A18" s="1"/>
  <c r="A19" s="1"/>
  <c r="A20" s="1"/>
  <c r="A21" s="1"/>
  <c r="A22" s="1"/>
  <c r="A23" s="1"/>
  <c r="A24" s="1"/>
  <c r="A25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6" s="1"/>
  <c r="A77" s="1"/>
  <c r="A78" s="1"/>
  <c r="A79" s="1"/>
  <c r="A80" s="1"/>
  <c r="A81" s="1"/>
  <c r="A82" s="1"/>
  <c r="A83" s="1"/>
  <c r="H210" l="1"/>
  <c r="H238"/>
  <c r="H244"/>
  <c r="H160"/>
  <c r="H199"/>
  <c r="H155"/>
  <c r="H166"/>
  <c r="H226"/>
  <c r="H225"/>
  <c r="H218"/>
  <c r="C28" i="5" s="1"/>
  <c r="H211" i="4"/>
  <c r="C27" i="5" s="1"/>
  <c r="H190" i="4"/>
  <c r="F111"/>
  <c r="H111" s="1"/>
  <c r="H15"/>
  <c r="H109"/>
  <c r="H93"/>
  <c r="H73"/>
  <c r="H124"/>
  <c r="H26"/>
  <c r="H46"/>
  <c r="F110"/>
  <c r="H110" s="1"/>
  <c r="H100"/>
  <c r="H125"/>
  <c r="F112"/>
  <c r="H112" s="1"/>
  <c r="H108"/>
  <c r="H118"/>
  <c r="H119" s="1"/>
  <c r="A84"/>
  <c r="A85" s="1"/>
  <c r="A86" s="1"/>
  <c r="H102" l="1"/>
  <c r="C11" i="5"/>
  <c r="C13" s="1"/>
  <c r="H245" i="4"/>
  <c r="C32" i="5"/>
  <c r="C33" s="1"/>
  <c r="C29"/>
  <c r="H231" i="4"/>
  <c r="H219"/>
  <c r="H247" s="1"/>
  <c r="H200"/>
  <c r="H129"/>
  <c r="H130" s="1"/>
  <c r="A87"/>
  <c r="A88" s="1"/>
  <c r="A89" s="1"/>
  <c r="A90" s="1"/>
  <c r="A91" s="1"/>
  <c r="A92" s="1"/>
  <c r="A96" s="1"/>
  <c r="A97" s="1"/>
  <c r="A98" s="1"/>
  <c r="A99" s="1"/>
  <c r="A108" s="1"/>
  <c r="A109" s="1"/>
  <c r="A110" s="1"/>
  <c r="A111" s="1"/>
  <c r="A112" s="1"/>
  <c r="A113" s="1"/>
  <c r="A114" s="1"/>
  <c r="A115" s="1"/>
  <c r="A116" s="1"/>
  <c r="A117" s="1"/>
  <c r="A118" s="1"/>
  <c r="A122" s="1"/>
  <c r="A123" s="1"/>
  <c r="A124" s="1"/>
  <c r="A125" s="1"/>
  <c r="A126" s="1"/>
  <c r="A127" s="1"/>
  <c r="A128" s="1"/>
  <c r="A133" s="1"/>
  <c r="A137" s="1"/>
  <c r="A142" s="1"/>
  <c r="A143" s="1"/>
  <c r="A144" s="1"/>
  <c r="H2" l="1"/>
  <c r="C34" i="5"/>
  <c r="C39" s="1"/>
  <c r="A145" i="4"/>
  <c r="A146" s="1"/>
  <c r="A147" s="1"/>
  <c r="A148" s="1"/>
  <c r="A149" s="1"/>
  <c r="A150" s="1"/>
  <c r="A151" s="1"/>
  <c r="A152" s="1"/>
  <c r="A153" s="1"/>
  <c r="A154" s="1"/>
  <c r="A158" s="1"/>
  <c r="A159" s="1"/>
  <c r="A163" s="1"/>
  <c r="A164" s="1"/>
  <c r="A165" s="1"/>
  <c r="A169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3" s="1"/>
  <c r="A194" s="1"/>
  <c r="A195" s="1"/>
  <c r="A196" s="1"/>
  <c r="A197" s="1"/>
  <c r="A198" s="1"/>
  <c r="A204" s="1"/>
  <c r="A205" s="1"/>
  <c r="A206" s="1"/>
  <c r="A207" s="1"/>
  <c r="A208" s="1"/>
  <c r="A209" s="1"/>
  <c r="A210" s="1"/>
  <c r="A214" s="1"/>
  <c r="A215" s="1"/>
  <c r="A216" s="1"/>
  <c r="A217" s="1"/>
  <c r="A223" s="1"/>
  <c r="A224" s="1"/>
  <c r="A225" s="1"/>
  <c r="A226" s="1"/>
  <c r="A228" l="1"/>
  <c r="A229" s="1"/>
  <c r="A230" s="1"/>
  <c r="A234" s="1"/>
  <c r="A235" s="1"/>
  <c r="A236" s="1"/>
  <c r="A227"/>
  <c r="A242" l="1"/>
  <c r="A243" s="1"/>
  <c r="A237"/>
  <c r="A241" s="1"/>
</calcChain>
</file>

<file path=xl/sharedStrings.xml><?xml version="1.0" encoding="utf-8"?>
<sst xmlns="http://schemas.openxmlformats.org/spreadsheetml/2006/main" count="441" uniqueCount="246">
  <si>
    <t>PRÁCE A DODÁVKY HSV</t>
  </si>
  <si>
    <t>Kód položky</t>
  </si>
  <si>
    <t>Název položky</t>
  </si>
  <si>
    <t>MJ</t>
  </si>
  <si>
    <t>Množství</t>
  </si>
  <si>
    <t>Poř.číslo</t>
  </si>
  <si>
    <t>Varianta</t>
  </si>
  <si>
    <t>Cena</t>
  </si>
  <si>
    <t>Celkem</t>
  </si>
  <si>
    <t>Jednotková</t>
  </si>
  <si>
    <t>SEJMUTÍ ORNICE S PŘEMÍSTĚNÍM DO 50 M</t>
  </si>
  <si>
    <t>M3</t>
  </si>
  <si>
    <t>HLOUBENÍ RÝH Š. DO 1000 MM V HORNINĚ TŘ. 2</t>
  </si>
  <si>
    <t>ZÁSYP Z RECYKLÁTU V UZAVŘENÝCH PROSTORECH</t>
  </si>
  <si>
    <t>PŘÍPLATEK ZA LEPIVOST HORNINY TŘ. 2</t>
  </si>
  <si>
    <t>VODOROVNÉ PŘEMÍSTĚNÍ VÝKOPKU Z HORNINY TŘ. 2 DO 50 M</t>
  </si>
  <si>
    <t>ZÁKLADY</t>
  </si>
  <si>
    <t>M2</t>
  </si>
  <si>
    <t>T</t>
  </si>
  <si>
    <t>Příloha k formuláři pro ocenění nabídky</t>
  </si>
  <si>
    <t>Stavba:</t>
  </si>
  <si>
    <t>Rozpočet:</t>
  </si>
  <si>
    <t>SO 01</t>
  </si>
  <si>
    <t>Novostavba RD na parcele 2317/25 Šumice</t>
  </si>
  <si>
    <t>Rodinný dům</t>
  </si>
  <si>
    <t>ZŘÍZENÍ BEDNĚNÍ STĚN ZÁKLADOVÝCH DESEK</t>
  </si>
  <si>
    <t>ODSTRANĚNÍ BEDNĚNÍ STĚN ZÁKLADOVÝCH DESEK</t>
  </si>
  <si>
    <t>SVISLÉ A KOMPLETNÍ KONSTRUKCE</t>
  </si>
  <si>
    <t>ZDIVO NOSNÉ Z CIHEL HELUZ TL.300 MM PEVNOSTI 12,5 MPA LEPENÝCH TENKOVRSTVOU MALTOU</t>
  </si>
  <si>
    <t>ZDIVO NOSNÉ Z CIHEL HELUZ TL.250 MM PEVNOSTI 12,5 MPA LEPENÝCH TENKOVRSTVOU MALTOU</t>
  </si>
  <si>
    <t>KOMÍNOVÝ KOMPLET HELUZ IZOSTAT - DUO HAD 200/8,5/45</t>
  </si>
  <si>
    <t>KUS</t>
  </si>
  <si>
    <t>PŘEKLAD KERAMICKÝ PLOCHÝ HELUZ Š.11,5 CM DL.100 CM</t>
  </si>
  <si>
    <t>PŘEKLAD KERAMICKÝ PLOCHÝ HELUZ Š.11,5 CM DL.125 CM</t>
  </si>
  <si>
    <t>PŘEKLAD KERAMICKÝ VYSOKÝ HELUZ V.23,8 CM DL.125 CM</t>
  </si>
  <si>
    <t>PŘEKLAD KERAMICKÝ VYSOKÝ HELUZ V.23,8 CM DL.150 CM</t>
  </si>
  <si>
    <t>PŘEKLAD KERAMICKÝ VYSOKÝ HELUZ V.23,8 CM DL.175 CM</t>
  </si>
  <si>
    <t>PŘEKLAD KERAMICKÝ VYSOKÝ HELUZ V.23,8 CM DL.225 CM</t>
  </si>
  <si>
    <t>PŘEKLAD KERAMICKÝ VYSOKÝ HELUZ V.23,8 CM DL.100 CM</t>
  </si>
  <si>
    <t>VÝZTUŽ ZÁKLADOVÝCH ZDÍ NOSNÝCH BETONÁŘSKOU OCELÍ B500B</t>
  </si>
  <si>
    <t>VÝZTUŽ PŘEKLADŮ BETONÁŘSKOU OCELÍ B500B</t>
  </si>
  <si>
    <t>ZŘÍZENÍ BEDNĚNÍ PŘEKLADŮ S PODPĚRNOU KONSTRUKCÍ DO 4M</t>
  </si>
  <si>
    <t>ODSTRÁNĚNÍ BEDNĚNÍ PŘEKLADŮ S PODPĚRNOU KONSTRUKCÍ DO 4M</t>
  </si>
  <si>
    <t>PŘÍČKY Z CIHEL HELUZ TL.115 MM PEVNOSTI 10 MPA LEPENÝCH TENKOVRSTVOU MALTOU</t>
  </si>
  <si>
    <t>UKOTVENÍ PŘÍČEK K CIHELNÝM KONSTRUKCÍM PLOCHÝMI KOTVAMI</t>
  </si>
  <si>
    <t>M</t>
  </si>
  <si>
    <t>OBEZDÍVKA KOUPELNOVÝCH VAN Z CIHEL PLNÝCH PÁLENÝCH TL.65 MM</t>
  </si>
  <si>
    <t>VODOROVNÉ KONSTRUKCE</t>
  </si>
  <si>
    <t>ZÁKLADOVÉ PÁSY Z BETONU TŘ. C16/20 XC2</t>
  </si>
  <si>
    <t>ZÁKLADOVÁ ZEĎ TL.DO 400MM Z TVÁRNIC ZTRACENÉHO BEDNĚNÍ VČETNĚ VÝPLNĚ Z BETONU TŘ. C25/30 XC2</t>
  </si>
  <si>
    <t>ZÁKLADOVÉ DESKY Z BETONU TŘ. C25/30 XC2</t>
  </si>
  <si>
    <t>PŘEKLADY ZE ŽELEZOBETONU TŘ. C25/30 XC1</t>
  </si>
  <si>
    <t>STROP Z VLOŽEK HELUZ 19/50 VÝŠKA/OS.VZD.NOSNÍKŮ 19/50 CM</t>
  </si>
  <si>
    <t>STROP Z VLOŽEK HELUZ 19/62,5 VÝŠKA/OS.VZD.NOSNÍKŮ 19/62,5 CM</t>
  </si>
  <si>
    <t>STROP Z VLOŽEK HELUZ 8/50 VÝŠKA/OS.VZD.NOSNÍKŮ 8/50 CM</t>
  </si>
  <si>
    <t>STROP Z VLOŽEK HELUZ 8/62,5 VÝŠKA/OS.VZD.NOSNÍKŮ 8/62,5 CM</t>
  </si>
  <si>
    <t>ZŘÍZENÍ BEDNĚNÍ STROPŮ VLOŽKOVÝCH</t>
  </si>
  <si>
    <t>ODSTRÁNĚNÍ BEDNĚNÍ STROPŮ VLOŽKOVÝCH</t>
  </si>
  <si>
    <t>ZŘÍZENÍ PODPĚRNÝCH KONSTRUKCÍ STROPŮ PRO ZATÍŽENÍ DO 5 kPa</t>
  </si>
  <si>
    <t>ODSTRÁNĚNÍ PODPĚRNÝCH KONSTRUKCÍ STROPŮ PRO ZATÍŽENÍ DO 5 kPa</t>
  </si>
  <si>
    <t>ZŘÍZENÍ PODPĚRNÝCH KONSTRUKCÍ STROPŮ PRO ZATÍŽENÍ DO 12 kPa</t>
  </si>
  <si>
    <t>ODSTRÁNĚNÍ PODPĚRNÝCH KONSTRUKCÍ STROPŮ PRO ZATÍŽENÍ DO 12 kPa</t>
  </si>
  <si>
    <t>DOBETONOVÁNÍ PREFABRIKOVANÝCH KONSTRUKCÍ-ZÁLIVKA KERAMICKÝCH STROPŮ C25/30 XC1</t>
  </si>
  <si>
    <t>VÝZTUŽ STROPŮ BETONÁŘSKOU OCELÍ B500B</t>
  </si>
  <si>
    <t>OSAZENÍ KERAMICKÝCH NOSNÍKŮ HELUZ MIAKO V STROPECH - MONTÁŽ VČETNĚ DODÁVKY</t>
  </si>
  <si>
    <t>ZTUŽUJÍCÍ VĚNCE A PÁSY ZE ŽELEZOBETONU C25/30 XC1</t>
  </si>
  <si>
    <t>VÝZTUŽ ZTUŽUJÍCÍCH VĚNCŮ A PÁSŮ BETONÁŘSKOU OCELÍ B500B</t>
  </si>
  <si>
    <t>ZŘÍZENÍ BEDNĚNÍ ZTUŽUJÍCÍCH VĚNCŮ A PÁSŮ</t>
  </si>
  <si>
    <t>ODSTRÁNĚNÍ BEDNĚNÍ ZTUŽUJÍCÍCH VĚNCŮ A PÁSŮ</t>
  </si>
  <si>
    <t>SCHODIŠŤOVÉ KONSTRUKCE ZE ŽELEZOBETONU C25/30 XC1</t>
  </si>
  <si>
    <t>VÝZTUŽ SCHODIŠŤOVÝCH KONSTRUKCÍ BETONÁŘSKOU OCELÍ B500B</t>
  </si>
  <si>
    <t>ZŘÍZENÍ BEDNĚNÍ PODEST PŘÍMOČARÝCH S PODPĚRNOU KONSTRUKCÍ DO 4M</t>
  </si>
  <si>
    <t>ODSTRÁNĚNÍ BEDNĚNÍ PODEST PŘÍMOČARÝCH S PODPĚRNOU KONSTRUKCÍ DO 4M</t>
  </si>
  <si>
    <t>ZŘÍZENÍ BEDNĚNÍ SCHODIŠŤOVÝCH STUPŇŮ PŘÍMOČARÝCH</t>
  </si>
  <si>
    <t>ODSTRÁNĚNÍ BEDNĚNÍ SCHODIŠŤOVÝCH STUPŇŮ PŘÍMOČARÝCH</t>
  </si>
  <si>
    <t>ZEMNÍ PRÁCE</t>
  </si>
  <si>
    <t>CEMENTOVÝ POSTŘIK VNITŘNÍCH STĚN NANÁŠENÝ CELOPLOŠNĚ RUČNĚ</t>
  </si>
  <si>
    <t>ÚPRAVY POVRCHŮ, PODLÁH, VÝPLNÍ</t>
  </si>
  <si>
    <t>MAZANINA Z BETONU C16/20 TL.DO 50 MM</t>
  </si>
  <si>
    <t>MAZANINA Z BETONU C16/20 TL.DO 100 MM</t>
  </si>
  <si>
    <t>ZATEPLENÍ VNĚJŠÍCH STĚN POLYSTYRENEM EPS 70F TL.140 MM</t>
  </si>
  <si>
    <t>ZATEPLENÍ VNĚJŠÍCH STĚN POLYSTYRENEM EPS 70F TL.100 MM</t>
  </si>
  <si>
    <t>ZATEPLENÍ VNĚJŠÍCH STĚN POLYSTYRENEM EPS 70F TL.30 MM</t>
  </si>
  <si>
    <t>ZATEPLENÍ VNĚJŠÍHO SOKLU POLYSTYRENEM XPS R TL.100 MM</t>
  </si>
  <si>
    <t>VÁPENOCEMENTOVÁ OMÍTKA HLADKÁ JEDNOVRSTVÁ VNITŘNÍ STROPŮ</t>
  </si>
  <si>
    <t>VÁPENOCEMENTOVÁ OMÍTKA HLADKÁ JEDNOVRSTVÁ VNITŘNÍ STĚN</t>
  </si>
  <si>
    <t>CEMENTOVÁ OMÍTKA HLADKÁ JEDNOVRSTVÁ VNITŘNÍ STROPŮ</t>
  </si>
  <si>
    <t>CEMENTOVÁ OMÍTKA HLADKÁ JEDNOVRSTVÁ VNITŘNÍ STĚN</t>
  </si>
  <si>
    <t>PŘÍPLATEK K CENÁM ZATEPLENÍ VNĚJŠÍCH STĚN ZA MONTÁŽ POD KERAMICKÝ OBKLAD</t>
  </si>
  <si>
    <t>SILIKONOVÁ OMÍTKA VNĚJŠÍCH STĚN</t>
  </si>
  <si>
    <t>OSTATNÍ KONSTRUKCE A PRÁCE</t>
  </si>
  <si>
    <t>MONTÁŽ LEŠENÍ LEHKÉHO RADOVÉHO S PODLAHAMI Š. DO 1 M V. DO 10 M</t>
  </si>
  <si>
    <t>DEMONTÁŽ LEŠENÍ LEHKÉHO RADOVÉHO S PODLAHAMI Š. DO 1 M V. DO 10 M</t>
  </si>
  <si>
    <t>LEŠENÍ LEHKÉ POMOCNÉ S PODLAHAMI V. DO 1,2 M</t>
  </si>
  <si>
    <t>LEŠENÍ LEHKÉ POMOCNÉ S PODLAHAMI V. DO 3,5 M</t>
  </si>
  <si>
    <t>PRÁCE A DODÁVKY HSV spolu</t>
  </si>
  <si>
    <t>9 - OSTATNÍ KONSTRUKCE A PRÁCE spolu</t>
  </si>
  <si>
    <t>6 - ÚPRAVY POVRCHŮ, PODLÁH, VÝPLNÍ spolu</t>
  </si>
  <si>
    <t>4 - VODOROVNÉ KONSTRUKCE spolu</t>
  </si>
  <si>
    <t>3 - SVISLÉ A KOMPLETNÍ KONSTRUKCE spolu</t>
  </si>
  <si>
    <t>1 - ZEMNÍ PRÁCE spolu</t>
  </si>
  <si>
    <t>2 - ZÁKLADY spolu</t>
  </si>
  <si>
    <t>PRÁCE A DODÁVKY PSV</t>
  </si>
  <si>
    <t>IZOLACE</t>
  </si>
  <si>
    <t>IZOLACE PROTI VLHKOSTI</t>
  </si>
  <si>
    <t>VÝZTUŽ ZÁKLADOVÝCH DESEK SVAŘOVANÝMI SÍTĚMI KARI 6/150/150 B500A</t>
  </si>
  <si>
    <t>VÝZTUŽ STROPŮ SVAŘOVANÝMI SÍTĚMI KARI 5/150/150 B500A</t>
  </si>
  <si>
    <t>ZAKLÁDACÍ LIŠTA SOKLOVÉHO ZATEPLENÍ</t>
  </si>
  <si>
    <t>ZAKLÁDACÍ LIŠTA OSTATNÍHO ZATEPLENÍ</t>
  </si>
  <si>
    <t>VÝZTUŽ MAZANINY SVAŘOVANÝMI SÍTĚMI KARI 4/150/150 B500A</t>
  </si>
  <si>
    <t>ASFALTOVÝ LAK PENETRAČNÍ</t>
  </si>
  <si>
    <t>IZOLAČNÍ PÁSY GLASBIT G200 S40</t>
  </si>
  <si>
    <t>IZOLACE PROTI VLHKOSTI PŘITAVENÍM PÁSŮ VODOROVNÁ</t>
  </si>
  <si>
    <t>IZOLACE PROTI VLHKOSTI PŘITAVENÍM PÁSŮ SVISLÁ</t>
  </si>
  <si>
    <t>IZOLACE PROTI ZEMNÍ VLHKOSTI ZA STUDENA VODOROVNÝM NÁTĚREM ASFALTOVÝM LAKEM PENETRAČNÍM</t>
  </si>
  <si>
    <t>IZOLACE PROTI ZEMNÍ VLHKOSTI ZA STUDENA SVISLÝM NÁTĚREM ASFALTOVÝM LAKEM PENETRAČNÍM</t>
  </si>
  <si>
    <t>711 - IZOLACE PROTI VLHKOSTI</t>
  </si>
  <si>
    <t>IZOLACE TEPELNÉ</t>
  </si>
  <si>
    <t>713 - IZOLACE TEPELNÉ</t>
  </si>
  <si>
    <t>MONTÁŽ IZOLACE TEPELNÉ STROPŮ VOLNÝM KLADENÍM</t>
  </si>
  <si>
    <t>IZOLACE ISOVER UNIROL PLUS TL.160MM</t>
  </si>
  <si>
    <t>IZOLACE ISOVER UNIROL PLUS TL.120MM</t>
  </si>
  <si>
    <t>MONTÁŽ TEPELNÉ IZOLACE PODLÁH</t>
  </si>
  <si>
    <t>DESKA POLYSTYREN STYRODUR 2800 C TL.50MM</t>
  </si>
  <si>
    <t>DESKA POLYSTYREN STYRODUR 4000 CS TL.50MM</t>
  </si>
  <si>
    <t>IZOLACE PROTI VLHKOSTI ZA STUDENA SVISLÝM NÁTĚREM INTERIÉROVÝM</t>
  </si>
  <si>
    <t>HYDOIZOLAČNÍ PŘÍPRAVEK (BASF PRINCECOLOR IZOL-K)</t>
  </si>
  <si>
    <t>IZOLACE PROTI VLHKOSTI ZA STUDENA VODOROVNÝM NÁTĚREM INTERIÉROVÝM</t>
  </si>
  <si>
    <t>PAROTĚSNÁ FÓLIE STŘEŠNÁ (JUTAFOL-N 140 SP)</t>
  </si>
  <si>
    <t>DIFÚZNÍ HYDROIZOLAČNÍ FÓLIE STŘEŠNÁ (BRAMAC PRO PLUS 140 RESISTANT)</t>
  </si>
  <si>
    <t>DESKA POLYSTYREN STYRODUR 2800 C TL.40MM</t>
  </si>
  <si>
    <t>SEPARAČNÍ VRSTVA Z PE FÓLIE TL.0,10MM</t>
  </si>
  <si>
    <t>ZDRAVOTNĚ TECHNICKÉ INSTALACE</t>
  </si>
  <si>
    <t>SOUBOR</t>
  </si>
  <si>
    <t>72 - ZDRAVOTNĚ TECHNICKÉ INSTALACE</t>
  </si>
  <si>
    <t>ÚSTŘEDNÍ TOPENÍ</t>
  </si>
  <si>
    <t>73 - ÚSTŘEDNÍ TOPENÍ</t>
  </si>
  <si>
    <t>KONSTRUKCE</t>
  </si>
  <si>
    <t>KONSTRUKCE TESAŘSKÉ</t>
  </si>
  <si>
    <t>762 - KONSTRUKCE TESAŘSKÉ</t>
  </si>
  <si>
    <t>MONTÁŽ A DODÁVKA HMOŽDINEK BULDOG</t>
  </si>
  <si>
    <t>OCELOVÉ KONSTRUKCE - PROFILY BMF</t>
  </si>
  <si>
    <t>ZŘÍZENÍ VRSTVY Z GEOTEXTÍLIE V ROVINĚ (300 G/M2)</t>
  </si>
  <si>
    <t>MONTÁŽ KROVŮ VÁZANÝCH</t>
  </si>
  <si>
    <t>LAŤOVÁNÍ STŘECH</t>
  </si>
  <si>
    <t>LAŤOVÁNÍ STŘECH - KONTRALATĚ</t>
  </si>
  <si>
    <t>LATĚ A KONTRALATĚ (50X50)</t>
  </si>
  <si>
    <t>ŘEZIVO (160X160; 180X240; 100X60; 50X160; 160X50)</t>
  </si>
  <si>
    <r>
      <t xml:space="preserve">MONTÁŽ A DODÁVKA KOTEVNÍCH ŽELEZ (PÁSOVÁ OCEL 50X8X500; PÁSOVÁ OCEL 50X8X200; SVORNÍK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Arial"/>
        <family val="2"/>
        <charset val="238"/>
      </rPr>
      <t xml:space="preserve">12x500 SE ZÁVITEM, PODLOŽKOU A MATICÍ, 2 KS VRUTY DO DŘEVA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Arial"/>
        <family val="2"/>
        <charset val="238"/>
      </rPr>
      <t>12x120; 1 KS SVAR PÁSOVÝCH OCELÍ, 3 KS VRTÁNÍ OTVORŮ DO PÁSOVÉ OCELI)</t>
    </r>
  </si>
  <si>
    <r>
      <t xml:space="preserve">MONTÁŽ A DODÁVKA KOTEVNÍCH ŽELEZ (PÁSOVÁ OCEL 50X8X580; PÁSOVÁ OCEL 50X8X200; SVORNÍK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Arial"/>
        <family val="2"/>
        <charset val="238"/>
      </rPr>
      <t xml:space="preserve">12x580 SE ZÁVITEM, PODLOŽKOU A MATICÍ, 2 KS VRUTY DO DŘEVA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Arial"/>
        <family val="2"/>
        <charset val="238"/>
      </rPr>
      <t>12x120; 1 KS SVAR PÁSOVÝCH OCELÍ, 3 KS VRTÁNÍ OTVORŮ DO PÁSOVÉ OCELI)</t>
    </r>
  </si>
  <si>
    <t>MONTÁŽ A DODÁVKA SVORNÍKŮ 12X140</t>
  </si>
  <si>
    <t>MONTÁŽ A DODÁVKA SVORNÍKŮ 12X240</t>
  </si>
  <si>
    <t>MONTÁŽ PODBÍJENÍ NA SRAZ ROVNÝCH</t>
  </si>
  <si>
    <t>TATRANSKÝ PROFIL (15X50)</t>
  </si>
  <si>
    <t>KONSTRUKCE SUCHÉ VÝSTAVBY</t>
  </si>
  <si>
    <t>SÁDRODKARTONOVÝ PODHLED ZÁKLADNÍ PENETRAČNÍ NÁTĚR</t>
  </si>
  <si>
    <t>763 - KONSTRUKCE SUCHÉ VÝSTAVBY</t>
  </si>
  <si>
    <t>KONSTRUKCE KLEMPÍŘSKÉ</t>
  </si>
  <si>
    <t>ŽLAB PŮLKRUHOVÝ SYSTÉMU STABIKOR 100MM</t>
  </si>
  <si>
    <t>ODPADNÍ ROURA KRUHOVÁ SYSTÉMU STABIKOR 80MM</t>
  </si>
  <si>
    <t>OPLECHOVÁNÍ PARAPETŮ ŠÍŘKY 300MM</t>
  </si>
  <si>
    <t>764 - KONSTRUKCE KLEMPÍŘSKÉ</t>
  </si>
  <si>
    <t>KONSTRUKCE POKRÝVAČSKÉ</t>
  </si>
  <si>
    <t>765 - KONSTRUKCE POKRÝVAČSKÉ</t>
  </si>
  <si>
    <t>KONSTRUKCE TRUHLAŘSKÉ</t>
  </si>
  <si>
    <t>MONTÁŽ A DODÁVKA PLASTOVÝCH OKEN A DVEŘÍ</t>
  </si>
  <si>
    <t>MONTÁŽ A DODÁVKA PLASTOVÝCH VCHODOVÝCH DVEŘÍ</t>
  </si>
  <si>
    <t>MONTÁŽ A DODÁVKA OCELOVÝCH GARAŽOVÝCH VRAT SEKČNÍCH VČETNĚ POHONU</t>
  </si>
  <si>
    <t>MONTÁŽ DVEŘÍ OTVÁRAVÝCH DO OBLOŽKOVÉ ZÁRUBNĚ JEDNOKŘÍDLOVÝCH</t>
  </si>
  <si>
    <t>MONTÁŽ ZÁRUBNÍ OBLOŽKOVÝCH PRO DVEŘE JEDNOKŘÍDLOVÉ</t>
  </si>
  <si>
    <t>ZÁRUBEŇ OBLOŽKOVÁ PRO DVEŘE JEDNOKŘÍDLOVÉ 60CM (PORTA SYSTÉM ELEGANCE BEZPOLODRÁŽKOVÁ - ČERNÁ)</t>
  </si>
  <si>
    <t>ZÁRUBEŇ OBLOŽKOVÁ PRO DVEŘE JEDNOKŘÍDLOVÉ 80CM (PORTA SYSTÉM ELEGANCE BEZPOLODRÁŽKOVÁ - ČERNÁ)</t>
  </si>
  <si>
    <t>ZASTŘEŠENÍ KRYTINOU BRAMAC - SYSTÉM DLE NABÍDKY</t>
  </si>
  <si>
    <t>DVEŘE VNITŘNÍ JEDNOKŘÍDLOVÉ PLNÉ 60X197 (PORTA VECTOR E - BÍLÉ)</t>
  </si>
  <si>
    <t>DVEŘE VNITŘNÍ JEDNOKŘÍDLOVÉ PLNÉ 80X197 (PORTA VECTOR E - BÍLÉ)</t>
  </si>
  <si>
    <t>MONTÁŽ PRAHŮ DVEŘÍ JEDNOKŘÍDLOVÝCH</t>
  </si>
  <si>
    <t>PRAH DUBOVÝ DÉLKY 62CM ŠÍŘKY 12CM</t>
  </si>
  <si>
    <t>PRAH DUBOVÝ DÉLKY 82CM ŠÍŘKY 12CM</t>
  </si>
  <si>
    <t>MONTÁŽ A DODÁVKA DŘEVĚNÉHO VNĚJŠÍHO ZÁBRADLÍ</t>
  </si>
  <si>
    <t>MONTÁŽ A DODÁVKA DŘEVĚNÉHO VNITŘNÍHO ZÁBRADLÍ</t>
  </si>
  <si>
    <t>MONTÁŽ A DODÁVKA DŘEVĚNÉHO OBLOŽENÍ SCHODŮ - DUB</t>
  </si>
  <si>
    <t>766 - KONSTRUKCE TRUHLAŘSKÉ</t>
  </si>
  <si>
    <t>KONSTRUKCE ZÁMEČNÍCKÉ</t>
  </si>
  <si>
    <t>MONTÁŽ KONTRAZÁRUBNÍ PRO STĚNY ŠÍŘKY 11,5CM</t>
  </si>
  <si>
    <t>KONTRAZÁRUBEŇ PRO STĚNY ŠÍŘKY 11,5CM VČETNĚ SPOJOVACÍHO A UPEVŇOVACÍHO MATERIÁLU</t>
  </si>
  <si>
    <t>MONTÁŽ DVEŘNÍHO KOVÁNÍ - ZÁMKU</t>
  </si>
  <si>
    <t>DVĚŘNÍ KOVÁNÍ (COBRA VISION-R III MATNÝ NEREZ)</t>
  </si>
  <si>
    <t>MONTÁŽ VZDUCHOTECHNICKÉ MŘÍŽKY SE ZHOTOVENÍM PŘESTUPU</t>
  </si>
  <si>
    <t>MŘÍŽKA PLASTOVÁ 155X155</t>
  </si>
  <si>
    <t>MONTÁŽ ODVĚTRÁVACÍ TRUBKY PVC DN125</t>
  </si>
  <si>
    <t>AXIÁLNÍ VENTILÁTOR VRÁTANĚ MONTÁŽE</t>
  </si>
  <si>
    <t>767 - KONSTRUKCE ZÁMEČNÍCKÉ</t>
  </si>
  <si>
    <t>76 - KONSTRUKCE</t>
  </si>
  <si>
    <t>71 - IZOLACE</t>
  </si>
  <si>
    <t>PODLAHY</t>
  </si>
  <si>
    <t>PODLAHY Z DLAŽDIC KERAMICKÝCH</t>
  </si>
  <si>
    <t>MONTÁŽ SOKLÍKŮ Z DLAŽDIC KERAMICKÝCH ROVNÝCH DO LEPIDLA VÝŠKY DO 90MM</t>
  </si>
  <si>
    <t>MONTÁŽ PODLAH Z DLAŽDIC KERAMICKÝCH REŽNÝCH HLADKÝCH LEPENÝCH FLEXIBILNÍM LEPIDLEM</t>
  </si>
  <si>
    <t>PŘÍPLATEK ZA SPÁROVÁNÍ BÍLÝM CEMENTEM PŘI MONTÁŽI PODLAH</t>
  </si>
  <si>
    <t>771 - PODLAHY Z DLAŽDIC KERAMICKÝCH</t>
  </si>
  <si>
    <t>PODLAHY SKLÁDANÉ (PARKETY, VLYSY, LAMELY AJ.)</t>
  </si>
  <si>
    <t>MONTÁŽ PODLAHY PLOVOUCÍ LEPENÉ LAMELY ŠÍŘKY 200MM</t>
  </si>
  <si>
    <t>MONTÁŽ PODLOŽKY VYROVNÁVACÍ A TLUMÍCÍ PRO PLOVOUCÍ PODLAHY</t>
  </si>
  <si>
    <t>PODLOŽKY POD PLOVOUCÍ PODLAHU MIRELON TLOUŠŤKY 2MM</t>
  </si>
  <si>
    <t>775 - PODLAHY SKLÁDANÉ (PARKETY, VLYSY, LAMELY AJ.)</t>
  </si>
  <si>
    <t>77 - PODLAHY</t>
  </si>
  <si>
    <t>DOKONČOVACÍ PRÁCE</t>
  </si>
  <si>
    <t>OBKLADY KERAMICKÉ</t>
  </si>
  <si>
    <t>MONTÁŽ KERAMICKÝCH OBKLADŮ DO LEPIDLA</t>
  </si>
  <si>
    <t>DLAŽDICE KERAMICKÉ 30X30X0,8CM</t>
  </si>
  <si>
    <t>PŘÍPLATEK ZA SPÁROVÁNÍ BÍLÝM CEMENTEM PŘI MONTÁŽI OBKLADŮ</t>
  </si>
  <si>
    <t>PLASTOVÉ PROFILY ROHOVÉ LEPENÉ</t>
  </si>
  <si>
    <t>PLASTOVÉ PROFILY UKONČOVACÍ LEPENÉ</t>
  </si>
  <si>
    <t>DLAŽDICE CIHELNÉ</t>
  </si>
  <si>
    <t>PÁSEK OBKLADOVÝ</t>
  </si>
  <si>
    <t>MONTÁŽ OBKLADŮ VNĚJŠÍCH Z DLAŽDIC CIHELNÝCH DO LEPIDLA</t>
  </si>
  <si>
    <t>781 - OBKLADY KERAMICKÉ</t>
  </si>
  <si>
    <t>NÁTĚRY</t>
  </si>
  <si>
    <t>NÁTĚRY SYNTETICKÉ TRUHLAŘSKÝCH KONSTRUKCÍ LAZUROVACÍM LAKEM 3X LAKOVÁNÍ</t>
  </si>
  <si>
    <t>NÁTĚRY TRUHLAŘSKÝCH KONSTRUKCÍ LASTONAXEM Q</t>
  </si>
  <si>
    <t>NÁTĚRY TRUHLAŘSKÝCH KONSTRUKCÍ PYRONITEM</t>
  </si>
  <si>
    <t>783 - NÁTĚRY</t>
  </si>
  <si>
    <t>MALBY</t>
  </si>
  <si>
    <t>ZÁKLADNÍ AKRYLÁTOVÁ JEDNONÁSOBNÁ PENETRACE PODKLADU</t>
  </si>
  <si>
    <t>DVOJNÁSOBNÉ BÍLÉ MALBY ZE SMĚSÍ TEKUTÝCH</t>
  </si>
  <si>
    <t>PŘÍPLATEK K CENÁM DVOJNÁSOBNÝCH MALEB ZE SMĚSÍ TEKUTÝCH ZA BAREVNOU MALBU TÓNOVANOU PŘÍPRAVKY</t>
  </si>
  <si>
    <t>784 - MALBY</t>
  </si>
  <si>
    <t>NÁTĚRY NA BETONOVÉ PODLAHY (SIKAFLOOR GARAGE)</t>
  </si>
  <si>
    <t>PRÁCE A DODÁVKY PSV spolu</t>
  </si>
  <si>
    <t>78 - DOKONČOVACÍ PRÁCE</t>
  </si>
  <si>
    <t>PRÁCE A DODÁVKY M</t>
  </si>
  <si>
    <t>M21 - 155</t>
  </si>
  <si>
    <t>ELEKTROINSTALACE</t>
  </si>
  <si>
    <t>M31 - 155 - ELEKTROINSTALACE</t>
  </si>
  <si>
    <t>PRÁCE A DODÁVKY M spolu</t>
  </si>
  <si>
    <t>Popis položky, stavebního dílu, řemesla</t>
  </si>
  <si>
    <t>SO 01 Rodinný dům</t>
  </si>
  <si>
    <t>Stavební objekt:</t>
  </si>
  <si>
    <t>Rekapitulace rozpočtu</t>
  </si>
  <si>
    <t>ROZPOČET CELKEM</t>
  </si>
  <si>
    <t>DLAŽDICE KERAMICKÉ PROTISKLUZOVÉ 30X30X0,8CM</t>
  </si>
  <si>
    <t>DLAŽDICE KERAMICKÉ MRAZUVZDORNÉ 30X8X0,8CM, SOKL</t>
  </si>
  <si>
    <t>DLAŽDICE KERAMICKÉ 30X8X0,8CM, SOKL</t>
  </si>
  <si>
    <t>DLAŽDICE KERAMICKÉ PROTISKLUZOVÉ MRAZUVZDORNÉ 30X30X0,8CM</t>
  </si>
  <si>
    <t>PARKETY LAMINÁTOVÉ 8MM VČETNĚ OLIŠTOVÁNÍ</t>
  </si>
  <si>
    <t>SÁDROKARTONOVÝ PODHLED HLADKÝ RIGIPS RF15 DVOUVRSTVÁ SPODNÍ KONSTRUKCE PROFIL CD+UD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</si>
</sst>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5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Symbol"/>
      <family val="1"/>
      <charset val="2"/>
    </font>
    <font>
      <b/>
      <sz val="16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B441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1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3" borderId="0" xfId="1" applyFill="1" applyAlignment="1">
      <alignment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5" xfId="1" applyFill="1" applyBorder="1" applyAlignment="1">
      <alignment vertical="center" wrapText="1"/>
    </xf>
    <xf numFmtId="0" fontId="8" fillId="3" borderId="0" xfId="1" applyFont="1" applyFill="1" applyAlignment="1">
      <alignment vertical="center" wrapText="1"/>
    </xf>
    <xf numFmtId="0" fontId="8" fillId="3" borderId="0" xfId="1" applyFont="1" applyFill="1" applyAlignment="1">
      <alignment horizontal="left" vertical="center" wrapText="1"/>
    </xf>
    <xf numFmtId="0" fontId="3" fillId="3" borderId="4" xfId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3" fillId="3" borderId="6" xfId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horizontal="center" vertical="center" wrapText="1"/>
    </xf>
    <xf numFmtId="164" fontId="10" fillId="3" borderId="21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3" borderId="19" xfId="0" applyFont="1" applyFill="1" applyBorder="1" applyAlignment="1">
      <alignment horizontal="right" vertical="center" wrapText="1" indent="3"/>
    </xf>
    <xf numFmtId="0" fontId="12" fillId="3" borderId="19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12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165" fontId="10" fillId="3" borderId="22" xfId="0" applyNumberFormat="1" applyFont="1" applyFill="1" applyBorder="1" applyAlignment="1">
      <alignment horizontal="right" vertical="center" wrapText="1"/>
    </xf>
    <xf numFmtId="165" fontId="3" fillId="3" borderId="5" xfId="1" applyNumberFormat="1" applyFill="1" applyBorder="1" applyAlignment="1">
      <alignment horizontal="right" vertical="center" wrapText="1"/>
    </xf>
    <xf numFmtId="165" fontId="3" fillId="3" borderId="1" xfId="1" applyNumberFormat="1" applyFill="1" applyBorder="1" applyAlignment="1">
      <alignment horizontal="right" vertical="center" wrapText="1"/>
    </xf>
    <xf numFmtId="165" fontId="3" fillId="3" borderId="6" xfId="1" applyNumberFormat="1" applyFill="1" applyBorder="1" applyAlignment="1">
      <alignment horizontal="right" vertical="center" wrapText="1"/>
    </xf>
    <xf numFmtId="165" fontId="2" fillId="4" borderId="2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3" borderId="20" xfId="0" applyNumberFormat="1" applyFont="1" applyFill="1" applyBorder="1" applyAlignment="1">
      <alignment horizontal="right" vertical="center" wrapText="1"/>
    </xf>
    <xf numFmtId="165" fontId="2" fillId="0" borderId="19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right" vertical="center" wrapText="1" indent="3"/>
    </xf>
    <xf numFmtId="0" fontId="0" fillId="0" borderId="0" xfId="0" applyAlignment="1">
      <alignment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0" fontId="9" fillId="3" borderId="19" xfId="0" applyFont="1" applyFill="1" applyBorder="1" applyAlignment="1">
      <alignment horizontal="right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 indent="1"/>
    </xf>
    <xf numFmtId="0" fontId="10" fillId="3" borderId="7" xfId="0" applyFont="1" applyFill="1" applyBorder="1" applyAlignment="1">
      <alignment horizontal="right" vertical="center" wrapText="1" indent="1"/>
    </xf>
    <xf numFmtId="0" fontId="10" fillId="3" borderId="8" xfId="0" applyFont="1" applyFill="1" applyBorder="1" applyAlignment="1">
      <alignment horizontal="left" vertical="center" wrapText="1" indent="1"/>
    </xf>
    <xf numFmtId="0" fontId="10" fillId="3" borderId="10" xfId="0" applyFont="1" applyFill="1" applyBorder="1" applyAlignment="1">
      <alignment horizontal="right" vertical="center" wrapText="1" indent="1"/>
    </xf>
    <xf numFmtId="0" fontId="10" fillId="3" borderId="1" xfId="0" applyFont="1" applyFill="1" applyBorder="1" applyAlignment="1">
      <alignment horizontal="left" vertical="center" wrapText="1" indent="1"/>
    </xf>
    <xf numFmtId="0" fontId="10" fillId="3" borderId="12" xfId="0" applyFont="1" applyFill="1" applyBorder="1" applyAlignment="1">
      <alignment horizontal="right" vertical="center" wrapText="1" indent="1"/>
    </xf>
    <xf numFmtId="0" fontId="14" fillId="3" borderId="13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 indent="1"/>
    </xf>
    <xf numFmtId="0" fontId="2" fillId="3" borderId="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 indent="1"/>
    </xf>
    <xf numFmtId="0" fontId="2" fillId="3" borderId="1" xfId="0" applyFont="1" applyFill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165" fontId="13" fillId="3" borderId="0" xfId="1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2" fillId="3" borderId="9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165" fontId="3" fillId="3" borderId="0" xfId="1" applyNumberFormat="1" applyFont="1" applyFill="1" applyBorder="1" applyAlignment="1">
      <alignment horizontal="right" vertical="center"/>
    </xf>
    <xf numFmtId="165" fontId="3" fillId="3" borderId="5" xfId="1" applyNumberFormat="1" applyFont="1" applyFill="1" applyBorder="1" applyAlignment="1">
      <alignment horizontal="right" vertical="center"/>
    </xf>
    <xf numFmtId="165" fontId="2" fillId="3" borderId="11" xfId="0" applyNumberFormat="1" applyFont="1" applyFill="1" applyBorder="1" applyAlignment="1">
      <alignment horizontal="right" vertical="center"/>
    </xf>
    <xf numFmtId="165" fontId="1" fillId="3" borderId="14" xfId="0" applyNumberFormat="1" applyFont="1" applyFill="1" applyBorder="1" applyAlignment="1">
      <alignment horizontal="right" vertical="center"/>
    </xf>
    <xf numFmtId="165" fontId="1" fillId="0" borderId="24" xfId="0" applyNumberFormat="1" applyFont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8" fillId="3" borderId="5" xfId="1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D9D9D9"/>
      <color rgb="FFCB44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9"/>
  <sheetViews>
    <sheetView zoomScale="90" zoomScaleNormal="90" workbookViewId="0">
      <selection activeCell="E40" sqref="E40"/>
    </sheetView>
  </sheetViews>
  <sheetFormatPr defaultRowHeight="15"/>
  <cols>
    <col min="1" max="1" width="17.7109375" style="3" customWidth="1"/>
    <col min="2" max="2" width="70.7109375" style="3" customWidth="1"/>
    <col min="3" max="3" width="14.7109375" style="98" customWidth="1"/>
  </cols>
  <sheetData>
    <row r="1" spans="1:3" s="78" customFormat="1" ht="20.25">
      <c r="A1" s="5"/>
      <c r="B1" s="6" t="s">
        <v>238</v>
      </c>
      <c r="C1" s="99"/>
    </row>
    <row r="2" spans="1:3" s="78" customFormat="1">
      <c r="A2" s="8" t="s">
        <v>20</v>
      </c>
      <c r="B2" s="9" t="s">
        <v>23</v>
      </c>
      <c r="C2" s="95"/>
    </row>
    <row r="3" spans="1:3" s="78" customFormat="1">
      <c r="A3" s="11" t="s">
        <v>237</v>
      </c>
      <c r="B3" s="12" t="s">
        <v>236</v>
      </c>
      <c r="C3" s="100"/>
    </row>
    <row r="4" spans="1:3" s="78" customFormat="1" ht="15" customHeight="1">
      <c r="A4" s="106" t="s">
        <v>235</v>
      </c>
      <c r="B4" s="106"/>
      <c r="C4" s="104" t="s">
        <v>7</v>
      </c>
    </row>
    <row r="5" spans="1:3" s="78" customFormat="1">
      <c r="A5" s="107"/>
      <c r="B5" s="107"/>
      <c r="C5" s="105"/>
    </row>
    <row r="6" spans="1:3" s="78" customFormat="1" ht="9.9499999999999993" customHeight="1" thickBot="1">
      <c r="A6" s="3"/>
      <c r="B6" s="50"/>
      <c r="C6" s="96"/>
    </row>
    <row r="7" spans="1:3" s="78" customFormat="1" ht="20.100000000000001" customHeight="1">
      <c r="A7" s="84">
        <v>1</v>
      </c>
      <c r="B7" s="85" t="s">
        <v>75</v>
      </c>
      <c r="C7" s="97">
        <f>'Soupis prací SO 01'!H15</f>
        <v>0</v>
      </c>
    </row>
    <row r="8" spans="1:3" s="45" customFormat="1" ht="20.100000000000001" customHeight="1">
      <c r="A8" s="86">
        <v>2</v>
      </c>
      <c r="B8" s="87" t="s">
        <v>16</v>
      </c>
      <c r="C8" s="101">
        <f>'Soupis prací SO 01'!H26</f>
        <v>0</v>
      </c>
    </row>
    <row r="9" spans="1:3" s="45" customFormat="1" ht="20.100000000000001" customHeight="1">
      <c r="A9" s="86">
        <v>3</v>
      </c>
      <c r="B9" s="87" t="s">
        <v>27</v>
      </c>
      <c r="C9" s="101">
        <f>'Soupis prací SO 01'!H46</f>
        <v>0</v>
      </c>
    </row>
    <row r="10" spans="1:3" s="46" customFormat="1" ht="20.100000000000001" customHeight="1">
      <c r="A10" s="86">
        <v>4</v>
      </c>
      <c r="B10" s="87" t="s">
        <v>47</v>
      </c>
      <c r="C10" s="101">
        <f>'Soupis prací SO 01'!H73</f>
        <v>0</v>
      </c>
    </row>
    <row r="11" spans="1:3" ht="20.100000000000001" customHeight="1">
      <c r="A11" s="86">
        <v>6</v>
      </c>
      <c r="B11" s="87" t="s">
        <v>77</v>
      </c>
      <c r="C11" s="101">
        <f>'Soupis prací SO 01'!H93</f>
        <v>0</v>
      </c>
    </row>
    <row r="12" spans="1:3" ht="20.100000000000001" customHeight="1">
      <c r="A12" s="86">
        <v>9</v>
      </c>
      <c r="B12" s="87" t="s">
        <v>90</v>
      </c>
      <c r="C12" s="101">
        <f>'Soupis prací SO 01'!H100</f>
        <v>0</v>
      </c>
    </row>
    <row r="13" spans="1:3" ht="30" customHeight="1" thickBot="1">
      <c r="A13" s="88"/>
      <c r="B13" s="89" t="s">
        <v>95</v>
      </c>
      <c r="C13" s="102">
        <f>SUM(C7:C12)</f>
        <v>0</v>
      </c>
    </row>
    <row r="14" spans="1:3" ht="9.9499999999999993" customHeight="1" thickBot="1">
      <c r="A14" s="83"/>
    </row>
    <row r="15" spans="1:3" ht="20.100000000000001" customHeight="1">
      <c r="A15" s="90">
        <v>711</v>
      </c>
      <c r="B15" s="91" t="s">
        <v>104</v>
      </c>
      <c r="C15" s="97">
        <f>'Soupis prací SO 01'!H119</f>
        <v>0</v>
      </c>
    </row>
    <row r="16" spans="1:3" ht="20.100000000000001" customHeight="1">
      <c r="A16" s="92">
        <v>713</v>
      </c>
      <c r="B16" s="93" t="s">
        <v>117</v>
      </c>
      <c r="C16" s="101">
        <f>'Soupis prací SO 01'!H129</f>
        <v>0</v>
      </c>
    </row>
    <row r="17" spans="1:3" ht="20.100000000000001" customHeight="1">
      <c r="A17" s="86">
        <v>71</v>
      </c>
      <c r="B17" s="87" t="s">
        <v>103</v>
      </c>
      <c r="C17" s="101">
        <f>C15+C16</f>
        <v>0</v>
      </c>
    </row>
    <row r="18" spans="1:3" ht="20.100000000000001" customHeight="1">
      <c r="A18" s="86">
        <v>72</v>
      </c>
      <c r="B18" s="87" t="s">
        <v>132</v>
      </c>
      <c r="C18" s="101">
        <f>'Soupis prací SO 01'!H134</f>
        <v>0</v>
      </c>
    </row>
    <row r="19" spans="1:3" ht="20.100000000000001" customHeight="1">
      <c r="A19" s="86">
        <v>73</v>
      </c>
      <c r="B19" s="87" t="s">
        <v>135</v>
      </c>
      <c r="C19" s="101">
        <f>'Soupis prací SO 01'!H138</f>
        <v>0</v>
      </c>
    </row>
    <row r="20" spans="1:3" ht="20.100000000000001" customHeight="1">
      <c r="A20" s="92">
        <v>762</v>
      </c>
      <c r="B20" s="93" t="s">
        <v>138</v>
      </c>
      <c r="C20" s="101">
        <f>'Soupis prací SO 01'!H155</f>
        <v>0</v>
      </c>
    </row>
    <row r="21" spans="1:3" ht="20.100000000000001" customHeight="1">
      <c r="A21" s="92">
        <v>763</v>
      </c>
      <c r="B21" s="93" t="s">
        <v>154</v>
      </c>
      <c r="C21" s="101">
        <f>'Soupis prací SO 01'!H160</f>
        <v>0</v>
      </c>
    </row>
    <row r="22" spans="1:3" ht="20.100000000000001" customHeight="1">
      <c r="A22" s="92">
        <v>764</v>
      </c>
      <c r="B22" s="93" t="s">
        <v>157</v>
      </c>
      <c r="C22" s="101">
        <f>'Soupis prací SO 01'!H166</f>
        <v>0</v>
      </c>
    </row>
    <row r="23" spans="1:3" ht="20.100000000000001" customHeight="1">
      <c r="A23" s="92">
        <v>765</v>
      </c>
      <c r="B23" s="93" t="s">
        <v>162</v>
      </c>
      <c r="C23" s="101">
        <f>'Soupis prací SO 01'!H170</f>
        <v>0</v>
      </c>
    </row>
    <row r="24" spans="1:3" ht="20.100000000000001" customHeight="1">
      <c r="A24" s="92">
        <v>766</v>
      </c>
      <c r="B24" s="93" t="s">
        <v>164</v>
      </c>
      <c r="C24" s="101">
        <f>'Soupis prací SO 01'!H190</f>
        <v>0</v>
      </c>
    </row>
    <row r="25" spans="1:3" ht="20.100000000000001" customHeight="1">
      <c r="A25" s="92">
        <v>767</v>
      </c>
      <c r="B25" s="93" t="s">
        <v>182</v>
      </c>
      <c r="C25" s="101">
        <f>'Soupis prací SO 01'!H199</f>
        <v>0</v>
      </c>
    </row>
    <row r="26" spans="1:3" ht="20.100000000000001" customHeight="1">
      <c r="A26" s="86">
        <v>76</v>
      </c>
      <c r="B26" s="87" t="s">
        <v>137</v>
      </c>
      <c r="C26" s="101">
        <f>SUM(C20:C25)</f>
        <v>0</v>
      </c>
    </row>
    <row r="27" spans="1:3" ht="20.100000000000001" customHeight="1">
      <c r="A27" s="92">
        <v>771</v>
      </c>
      <c r="B27" s="93" t="s">
        <v>195</v>
      </c>
      <c r="C27" s="101">
        <f>'Soupis prací SO 01'!H211</f>
        <v>0</v>
      </c>
    </row>
    <row r="28" spans="1:3" ht="20.100000000000001" customHeight="1">
      <c r="A28" s="92">
        <v>775</v>
      </c>
      <c r="B28" s="93" t="s">
        <v>200</v>
      </c>
      <c r="C28" s="101">
        <f>'Soupis prací SO 01'!H218</f>
        <v>0</v>
      </c>
    </row>
    <row r="29" spans="1:3" ht="20.100000000000001" customHeight="1">
      <c r="A29" s="86">
        <v>77</v>
      </c>
      <c r="B29" s="87" t="s">
        <v>194</v>
      </c>
      <c r="C29" s="101">
        <f>C27+C28</f>
        <v>0</v>
      </c>
    </row>
    <row r="30" spans="1:3" ht="20.100000000000001" customHeight="1">
      <c r="A30" s="92">
        <v>781</v>
      </c>
      <c r="B30" s="93" t="s">
        <v>207</v>
      </c>
      <c r="C30" s="101">
        <f>'Soupis prací SO 01'!H231</f>
        <v>0</v>
      </c>
    </row>
    <row r="31" spans="1:3" ht="20.100000000000001" customHeight="1">
      <c r="A31" s="92">
        <v>783</v>
      </c>
      <c r="B31" s="93" t="s">
        <v>217</v>
      </c>
      <c r="C31" s="101">
        <f>'Soupis prací SO 01'!H238</f>
        <v>0</v>
      </c>
    </row>
    <row r="32" spans="1:3" ht="20.100000000000001" customHeight="1">
      <c r="A32" s="92">
        <v>784</v>
      </c>
      <c r="B32" s="93" t="s">
        <v>222</v>
      </c>
      <c r="C32" s="101">
        <f>'Soupis prací SO 01'!H244</f>
        <v>0</v>
      </c>
    </row>
    <row r="33" spans="1:4" ht="20.100000000000001" customHeight="1">
      <c r="A33" s="86">
        <v>78</v>
      </c>
      <c r="B33" s="87" t="s">
        <v>206</v>
      </c>
      <c r="C33" s="101">
        <f>C30+C31+C32</f>
        <v>0</v>
      </c>
    </row>
    <row r="34" spans="1:4" ht="30" customHeight="1" thickBot="1">
      <c r="A34" s="88"/>
      <c r="B34" s="89" t="s">
        <v>228</v>
      </c>
      <c r="C34" s="102">
        <f>C17+C18+C19+C26+C29+C33</f>
        <v>0</v>
      </c>
    </row>
    <row r="35" spans="1:4" ht="9.9499999999999993" customHeight="1" thickBot="1">
      <c r="A35" s="83"/>
    </row>
    <row r="36" spans="1:4" ht="20.100000000000001" customHeight="1">
      <c r="A36" s="84" t="s">
        <v>231</v>
      </c>
      <c r="B36" s="85" t="s">
        <v>232</v>
      </c>
      <c r="C36" s="97">
        <f>'Soupis prací SO 01'!H252</f>
        <v>0</v>
      </c>
    </row>
    <row r="37" spans="1:4" ht="30" customHeight="1" thickBot="1">
      <c r="A37" s="88"/>
      <c r="B37" s="89" t="s">
        <v>234</v>
      </c>
      <c r="C37" s="102">
        <f>C36</f>
        <v>0</v>
      </c>
    </row>
    <row r="38" spans="1:4" ht="9.9499999999999993" customHeight="1" thickBot="1"/>
    <row r="39" spans="1:4" ht="30" customHeight="1" thickTop="1" thickBot="1">
      <c r="B39" s="94" t="s">
        <v>239</v>
      </c>
      <c r="C39" s="103">
        <f>C13+C34+C37</f>
        <v>0</v>
      </c>
    </row>
    <row r="40" spans="1:4" s="3" customFormat="1" ht="20.100000000000001" customHeight="1" thickTop="1">
      <c r="C40" s="98"/>
      <c r="D40"/>
    </row>
    <row r="41" spans="1:4" s="3" customFormat="1" ht="20.100000000000001" customHeight="1">
      <c r="C41" s="98"/>
      <c r="D41"/>
    </row>
    <row r="42" spans="1:4" s="3" customFormat="1" ht="20.100000000000001" customHeight="1">
      <c r="C42" s="98"/>
      <c r="D42"/>
    </row>
    <row r="43" spans="1:4" s="3" customFormat="1" ht="20.100000000000001" customHeight="1">
      <c r="C43" s="98"/>
      <c r="D43"/>
    </row>
    <row r="44" spans="1:4" s="3" customFormat="1" ht="20.100000000000001" customHeight="1">
      <c r="C44" s="98"/>
      <c r="D44"/>
    </row>
    <row r="45" spans="1:4" s="3" customFormat="1" ht="20.100000000000001" customHeight="1">
      <c r="C45" s="98"/>
      <c r="D45"/>
    </row>
    <row r="46" spans="1:4" s="3" customFormat="1" ht="20.100000000000001" customHeight="1">
      <c r="C46" s="98"/>
      <c r="D46"/>
    </row>
    <row r="47" spans="1:4" s="3" customFormat="1" ht="20.100000000000001" customHeight="1">
      <c r="C47" s="98"/>
      <c r="D47"/>
    </row>
    <row r="48" spans="1:4" s="3" customFormat="1" ht="20.100000000000001" customHeight="1">
      <c r="C48" s="98"/>
      <c r="D48"/>
    </row>
    <row r="49" spans="3:4" s="3" customFormat="1" ht="20.100000000000001" customHeight="1">
      <c r="C49" s="98"/>
      <c r="D49"/>
    </row>
    <row r="50" spans="3:4" s="3" customFormat="1" ht="20.100000000000001" customHeight="1">
      <c r="C50" s="98"/>
      <c r="D50"/>
    </row>
    <row r="51" spans="3:4" s="3" customFormat="1" ht="20.100000000000001" customHeight="1">
      <c r="C51" s="98"/>
      <c r="D51"/>
    </row>
    <row r="52" spans="3:4" s="3" customFormat="1" ht="20.100000000000001" customHeight="1">
      <c r="C52" s="98"/>
      <c r="D52"/>
    </row>
    <row r="53" spans="3:4" s="3" customFormat="1" ht="20.100000000000001" customHeight="1">
      <c r="C53" s="98"/>
      <c r="D53"/>
    </row>
    <row r="54" spans="3:4" s="3" customFormat="1" ht="20.100000000000001" customHeight="1">
      <c r="C54" s="98"/>
      <c r="D54"/>
    </row>
    <row r="55" spans="3:4" s="3" customFormat="1" ht="20.100000000000001" customHeight="1">
      <c r="C55" s="98"/>
      <c r="D55"/>
    </row>
    <row r="56" spans="3:4" s="3" customFormat="1" ht="20.100000000000001" customHeight="1">
      <c r="C56" s="98"/>
      <c r="D56"/>
    </row>
    <row r="57" spans="3:4" s="3" customFormat="1" ht="20.100000000000001" customHeight="1">
      <c r="C57" s="98"/>
      <c r="D57"/>
    </row>
    <row r="58" spans="3:4" s="3" customFormat="1" ht="20.100000000000001" customHeight="1">
      <c r="C58" s="98"/>
      <c r="D58"/>
    </row>
    <row r="59" spans="3:4" s="3" customFormat="1" ht="20.100000000000001" customHeight="1">
      <c r="C59" s="98"/>
      <c r="D59"/>
    </row>
    <row r="60" spans="3:4" s="3" customFormat="1" ht="20.100000000000001" customHeight="1">
      <c r="C60" s="98"/>
      <c r="D60"/>
    </row>
    <row r="61" spans="3:4" s="3" customFormat="1" ht="20.100000000000001" customHeight="1">
      <c r="C61" s="98"/>
      <c r="D61"/>
    </row>
    <row r="62" spans="3:4" s="3" customFormat="1" ht="20.100000000000001" customHeight="1">
      <c r="C62" s="98"/>
      <c r="D62"/>
    </row>
    <row r="63" spans="3:4" s="3" customFormat="1" ht="20.100000000000001" customHeight="1">
      <c r="C63" s="98"/>
      <c r="D63"/>
    </row>
    <row r="64" spans="3:4" s="3" customFormat="1" ht="20.100000000000001" customHeight="1">
      <c r="C64" s="98"/>
      <c r="D64"/>
    </row>
    <row r="65" spans="3:4" s="3" customFormat="1" ht="20.100000000000001" customHeight="1">
      <c r="C65" s="98"/>
      <c r="D65"/>
    </row>
    <row r="66" spans="3:4" s="3" customFormat="1" ht="20.100000000000001" customHeight="1">
      <c r="C66" s="98"/>
      <c r="D66"/>
    </row>
    <row r="67" spans="3:4" s="3" customFormat="1" ht="20.100000000000001" customHeight="1">
      <c r="C67" s="98"/>
      <c r="D67"/>
    </row>
    <row r="68" spans="3:4" s="3" customFormat="1" ht="20.100000000000001" customHeight="1">
      <c r="C68" s="98"/>
      <c r="D68"/>
    </row>
    <row r="69" spans="3:4" s="3" customFormat="1" ht="20.100000000000001" customHeight="1">
      <c r="C69" s="98"/>
      <c r="D69"/>
    </row>
    <row r="70" spans="3:4" s="3" customFormat="1" ht="20.100000000000001" customHeight="1">
      <c r="C70" s="98"/>
      <c r="D70"/>
    </row>
    <row r="71" spans="3:4" s="3" customFormat="1" ht="20.100000000000001" customHeight="1">
      <c r="C71" s="98"/>
      <c r="D71"/>
    </row>
    <row r="72" spans="3:4" s="3" customFormat="1" ht="20.100000000000001" customHeight="1">
      <c r="C72" s="98"/>
      <c r="D72"/>
    </row>
    <row r="73" spans="3:4" s="3" customFormat="1" ht="20.100000000000001" customHeight="1">
      <c r="C73" s="98"/>
      <c r="D73"/>
    </row>
    <row r="74" spans="3:4" s="3" customFormat="1" ht="20.100000000000001" customHeight="1">
      <c r="C74" s="98"/>
      <c r="D74"/>
    </row>
    <row r="75" spans="3:4" s="3" customFormat="1" ht="20.100000000000001" customHeight="1">
      <c r="C75" s="98"/>
      <c r="D75"/>
    </row>
    <row r="76" spans="3:4" s="3" customFormat="1" ht="20.100000000000001" customHeight="1">
      <c r="C76" s="98"/>
      <c r="D76"/>
    </row>
    <row r="77" spans="3:4" s="3" customFormat="1" ht="20.100000000000001" customHeight="1">
      <c r="C77" s="98"/>
      <c r="D77"/>
    </row>
    <row r="78" spans="3:4" s="3" customFormat="1" ht="20.100000000000001" customHeight="1">
      <c r="C78" s="98"/>
      <c r="D78"/>
    </row>
    <row r="79" spans="3:4" s="3" customFormat="1" ht="20.100000000000001" customHeight="1">
      <c r="C79" s="98"/>
      <c r="D79"/>
    </row>
  </sheetData>
  <mergeCells count="2">
    <mergeCell ref="C4:C5"/>
    <mergeCell ref="A4:B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6"/>
  <sheetViews>
    <sheetView tabSelected="1" zoomScale="90" zoomScaleNormal="90" workbookViewId="0">
      <selection activeCell="J109" sqref="J109"/>
    </sheetView>
  </sheetViews>
  <sheetFormatPr defaultRowHeight="15"/>
  <cols>
    <col min="1" max="1" width="11.7109375" style="3" customWidth="1"/>
    <col min="2" max="2" width="14.7109375" style="3" customWidth="1"/>
    <col min="3" max="3" width="9.7109375" style="3" customWidth="1"/>
    <col min="4" max="4" width="70.7109375" style="3" customWidth="1"/>
    <col min="5" max="5" width="11.7109375" style="14" customWidth="1"/>
    <col min="6" max="6" width="14.7109375" style="15" customWidth="1"/>
    <col min="7" max="7" width="14.7109375" style="16" customWidth="1"/>
    <col min="8" max="8" width="14.7109375" style="69" customWidth="1"/>
  </cols>
  <sheetData>
    <row r="1" spans="1:8" s="24" customFormat="1" ht="20.25">
      <c r="A1" s="5"/>
      <c r="B1" s="5"/>
      <c r="C1" s="5"/>
      <c r="D1" s="6" t="s">
        <v>19</v>
      </c>
      <c r="E1" s="5"/>
      <c r="F1" s="5"/>
      <c r="G1" s="7"/>
      <c r="H1" s="65"/>
    </row>
    <row r="2" spans="1:8" s="24" customFormat="1">
      <c r="A2" s="8" t="s">
        <v>20</v>
      </c>
      <c r="B2" s="112"/>
      <c r="C2" s="113"/>
      <c r="D2" s="9" t="s">
        <v>23</v>
      </c>
      <c r="E2" s="5"/>
      <c r="F2" s="10"/>
      <c r="G2" s="82" t="s">
        <v>22</v>
      </c>
      <c r="H2" s="66">
        <f>H102+H247+H254</f>
        <v>0</v>
      </c>
    </row>
    <row r="3" spans="1:8" s="24" customFormat="1">
      <c r="A3" s="11" t="s">
        <v>21</v>
      </c>
      <c r="B3" s="114" t="s">
        <v>22</v>
      </c>
      <c r="C3" s="115"/>
      <c r="D3" s="12" t="s">
        <v>24</v>
      </c>
      <c r="E3" s="7"/>
      <c r="F3" s="7"/>
      <c r="G3" s="13"/>
      <c r="H3" s="67"/>
    </row>
    <row r="4" spans="1:8" s="24" customFormat="1">
      <c r="A4" s="106" t="s">
        <v>5</v>
      </c>
      <c r="B4" s="106" t="s">
        <v>1</v>
      </c>
      <c r="C4" s="106" t="s">
        <v>6</v>
      </c>
      <c r="D4" s="106" t="s">
        <v>2</v>
      </c>
      <c r="E4" s="106" t="s">
        <v>3</v>
      </c>
      <c r="F4" s="108" t="s">
        <v>4</v>
      </c>
      <c r="G4" s="110" t="s">
        <v>7</v>
      </c>
      <c r="H4" s="111"/>
    </row>
    <row r="5" spans="1:8" s="24" customFormat="1">
      <c r="A5" s="109"/>
      <c r="B5" s="109"/>
      <c r="C5" s="109"/>
      <c r="D5" s="109"/>
      <c r="E5" s="109"/>
      <c r="F5" s="109"/>
      <c r="G5" s="1" t="s">
        <v>9</v>
      </c>
      <c r="H5" s="60" t="s">
        <v>8</v>
      </c>
    </row>
    <row r="6" spans="1:8" s="24" customFormat="1" ht="15.75" thickBot="1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4">
        <v>6</v>
      </c>
      <c r="G6" s="53">
        <v>9</v>
      </c>
      <c r="H6" s="74">
        <v>10</v>
      </c>
    </row>
    <row r="7" spans="1:8" s="24" customFormat="1" ht="30" customHeight="1" thickBot="1">
      <c r="A7" s="55"/>
      <c r="B7" s="56"/>
      <c r="C7" s="56"/>
      <c r="D7" s="57" t="s">
        <v>0</v>
      </c>
      <c r="E7" s="58"/>
      <c r="F7" s="59"/>
      <c r="G7" s="58"/>
      <c r="H7" s="68"/>
    </row>
    <row r="8" spans="1:8" s="24" customFormat="1" ht="9.9499999999999993" customHeight="1" thickBot="1">
      <c r="A8" s="3"/>
      <c r="B8" s="3"/>
      <c r="C8" s="3"/>
      <c r="D8" s="50"/>
      <c r="E8" s="14"/>
      <c r="F8" s="15"/>
      <c r="G8" s="14"/>
      <c r="H8" s="69"/>
    </row>
    <row r="9" spans="1:8" s="24" customFormat="1" ht="20.100000000000001" customHeight="1" thickBot="1">
      <c r="A9" s="29"/>
      <c r="B9" s="38">
        <v>1</v>
      </c>
      <c r="C9" s="31"/>
      <c r="D9" s="38" t="s">
        <v>75</v>
      </c>
      <c r="E9" s="32"/>
      <c r="F9" s="33"/>
      <c r="G9" s="32"/>
      <c r="H9" s="70"/>
    </row>
    <row r="10" spans="1:8" s="24" customFormat="1" ht="20.100000000000001" customHeight="1">
      <c r="A10" s="4">
        <v>1</v>
      </c>
      <c r="B10" s="4"/>
      <c r="C10" s="4"/>
      <c r="D10" s="4" t="s">
        <v>10</v>
      </c>
      <c r="E10" s="17" t="s">
        <v>11</v>
      </c>
      <c r="F10" s="18">
        <v>86.4</v>
      </c>
      <c r="G10" s="17"/>
      <c r="H10" s="61">
        <f>F10*G10</f>
        <v>0</v>
      </c>
    </row>
    <row r="11" spans="1:8" s="24" customFormat="1" ht="20.100000000000001" customHeight="1">
      <c r="A11" s="2">
        <f>A10+1</f>
        <v>2</v>
      </c>
      <c r="B11" s="2"/>
      <c r="C11" s="2"/>
      <c r="D11" s="2" t="s">
        <v>12</v>
      </c>
      <c r="E11" s="19" t="s">
        <v>11</v>
      </c>
      <c r="F11" s="20">
        <v>26.88</v>
      </c>
      <c r="G11" s="19"/>
      <c r="H11" s="62">
        <f t="shared" ref="H11:H14" si="0">F11*G11</f>
        <v>0</v>
      </c>
    </row>
    <row r="12" spans="1:8" s="24" customFormat="1" ht="20.100000000000001" customHeight="1">
      <c r="A12" s="2">
        <f t="shared" ref="A12:A13" si="1">A11+1</f>
        <v>3</v>
      </c>
      <c r="B12" s="2"/>
      <c r="C12" s="2"/>
      <c r="D12" s="2" t="s">
        <v>14</v>
      </c>
      <c r="E12" s="19" t="s">
        <v>11</v>
      </c>
      <c r="F12" s="20">
        <v>26.88</v>
      </c>
      <c r="G12" s="19"/>
      <c r="H12" s="62">
        <f t="shared" si="0"/>
        <v>0</v>
      </c>
    </row>
    <row r="13" spans="1:8" s="24" customFormat="1" ht="20.100000000000001" customHeight="1">
      <c r="A13" s="2">
        <f t="shared" si="1"/>
        <v>4</v>
      </c>
      <c r="B13" s="2"/>
      <c r="C13" s="2"/>
      <c r="D13" s="2" t="s">
        <v>15</v>
      </c>
      <c r="E13" s="19" t="s">
        <v>11</v>
      </c>
      <c r="F13" s="20">
        <v>26.88</v>
      </c>
      <c r="G13" s="19"/>
      <c r="H13" s="62">
        <f t="shared" si="0"/>
        <v>0</v>
      </c>
    </row>
    <row r="14" spans="1:8" s="24" customFormat="1" ht="20.100000000000001" customHeight="1" thickBot="1">
      <c r="A14" s="21">
        <f>A13+1</f>
        <v>5</v>
      </c>
      <c r="B14" s="21"/>
      <c r="C14" s="21"/>
      <c r="D14" s="21" t="s">
        <v>13</v>
      </c>
      <c r="E14" s="22" t="s">
        <v>11</v>
      </c>
      <c r="F14" s="23">
        <v>61.503</v>
      </c>
      <c r="G14" s="22"/>
      <c r="H14" s="63">
        <f t="shared" si="0"/>
        <v>0</v>
      </c>
    </row>
    <row r="15" spans="1:8" s="24" customFormat="1" ht="20.100000000000001" customHeight="1" thickBot="1">
      <c r="A15" s="39"/>
      <c r="B15" s="38"/>
      <c r="C15" s="38"/>
      <c r="D15" s="51" t="s">
        <v>100</v>
      </c>
      <c r="E15" s="41"/>
      <c r="F15" s="42"/>
      <c r="G15" s="41"/>
      <c r="H15" s="64">
        <f>SUM(H10:H14)</f>
        <v>0</v>
      </c>
    </row>
    <row r="16" spans="1:8" s="24" customFormat="1" ht="9.9499999999999993" customHeight="1" thickBot="1">
      <c r="A16" s="34"/>
      <c r="B16" s="35"/>
      <c r="C16" s="34"/>
      <c r="D16" s="35"/>
      <c r="E16" s="36"/>
      <c r="F16" s="37"/>
      <c r="G16" s="36"/>
      <c r="H16" s="71"/>
    </row>
    <row r="17" spans="1:8" s="45" customFormat="1" ht="20.100000000000001" customHeight="1" thickBot="1">
      <c r="A17" s="39"/>
      <c r="B17" s="38">
        <v>2</v>
      </c>
      <c r="C17" s="40"/>
      <c r="D17" s="38" t="s">
        <v>16</v>
      </c>
      <c r="E17" s="43"/>
      <c r="F17" s="44"/>
      <c r="G17" s="43"/>
      <c r="H17" s="72"/>
    </row>
    <row r="18" spans="1:8" s="24" customFormat="1" ht="20.100000000000001" customHeight="1">
      <c r="A18" s="4">
        <f>A14+1</f>
        <v>6</v>
      </c>
      <c r="B18" s="4"/>
      <c r="C18" s="4"/>
      <c r="D18" s="4" t="s">
        <v>142</v>
      </c>
      <c r="E18" s="17" t="s">
        <v>17</v>
      </c>
      <c r="F18" s="18">
        <v>87.5</v>
      </c>
      <c r="G18" s="17"/>
      <c r="H18" s="61">
        <f>F18*G18</f>
        <v>0</v>
      </c>
    </row>
    <row r="19" spans="1:8" s="24" customFormat="1" ht="20.100000000000001" customHeight="1">
      <c r="A19" s="2">
        <f>A18+1</f>
        <v>7</v>
      </c>
      <c r="B19" s="2"/>
      <c r="C19" s="2"/>
      <c r="D19" s="2" t="s">
        <v>48</v>
      </c>
      <c r="E19" s="19" t="s">
        <v>11</v>
      </c>
      <c r="F19" s="20">
        <v>26.88</v>
      </c>
      <c r="G19" s="19"/>
      <c r="H19" s="62">
        <f t="shared" ref="H19:H25" si="2">F19*G19</f>
        <v>0</v>
      </c>
    </row>
    <row r="20" spans="1:8" s="24" customFormat="1" ht="30" customHeight="1">
      <c r="A20" s="2">
        <f t="shared" ref="A20:A24" si="3">A19+1</f>
        <v>8</v>
      </c>
      <c r="B20" s="2"/>
      <c r="C20" s="2"/>
      <c r="D20" s="2" t="s">
        <v>49</v>
      </c>
      <c r="E20" s="19" t="s">
        <v>11</v>
      </c>
      <c r="F20" s="20">
        <v>22.035</v>
      </c>
      <c r="G20" s="19"/>
      <c r="H20" s="62">
        <f t="shared" si="2"/>
        <v>0</v>
      </c>
    </row>
    <row r="21" spans="1:8" s="24" customFormat="1" ht="20.100000000000001" customHeight="1">
      <c r="A21" s="2">
        <f t="shared" si="3"/>
        <v>9</v>
      </c>
      <c r="B21" s="2"/>
      <c r="C21" s="2"/>
      <c r="D21" s="2" t="s">
        <v>39</v>
      </c>
      <c r="E21" s="19" t="s">
        <v>18</v>
      </c>
      <c r="F21" s="20">
        <v>1.732488</v>
      </c>
      <c r="G21" s="19"/>
      <c r="H21" s="62">
        <f t="shared" si="2"/>
        <v>0</v>
      </c>
    </row>
    <row r="22" spans="1:8" s="24" customFormat="1" ht="20.100000000000001" customHeight="1">
      <c r="A22" s="2">
        <f t="shared" si="3"/>
        <v>10</v>
      </c>
      <c r="B22" s="2"/>
      <c r="C22" s="2"/>
      <c r="D22" s="2" t="s">
        <v>50</v>
      </c>
      <c r="E22" s="19" t="s">
        <v>11</v>
      </c>
      <c r="F22" s="20">
        <v>15.369</v>
      </c>
      <c r="G22" s="19"/>
      <c r="H22" s="62">
        <f t="shared" si="2"/>
        <v>0</v>
      </c>
    </row>
    <row r="23" spans="1:8" s="24" customFormat="1" ht="20.100000000000001" customHeight="1">
      <c r="A23" s="2">
        <f t="shared" si="3"/>
        <v>11</v>
      </c>
      <c r="B23" s="2"/>
      <c r="C23" s="2"/>
      <c r="D23" s="2" t="s">
        <v>105</v>
      </c>
      <c r="E23" s="19" t="s">
        <v>18</v>
      </c>
      <c r="F23" s="20">
        <v>0.83699999999999997</v>
      </c>
      <c r="G23" s="19"/>
      <c r="H23" s="62">
        <f t="shared" si="2"/>
        <v>0</v>
      </c>
    </row>
    <row r="24" spans="1:8" s="24" customFormat="1" ht="20.100000000000001" customHeight="1">
      <c r="A24" s="2">
        <f t="shared" si="3"/>
        <v>12</v>
      </c>
      <c r="B24" s="2"/>
      <c r="C24" s="2"/>
      <c r="D24" s="2" t="s">
        <v>25</v>
      </c>
      <c r="E24" s="19" t="s">
        <v>17</v>
      </c>
      <c r="F24" s="20">
        <v>10.685</v>
      </c>
      <c r="G24" s="19"/>
      <c r="H24" s="62">
        <f t="shared" si="2"/>
        <v>0</v>
      </c>
    </row>
    <row r="25" spans="1:8" s="24" customFormat="1" ht="20.100000000000001" customHeight="1" thickBot="1">
      <c r="A25" s="25">
        <f>A24+1</f>
        <v>13</v>
      </c>
      <c r="B25" s="25"/>
      <c r="C25" s="25"/>
      <c r="D25" s="25" t="s">
        <v>26</v>
      </c>
      <c r="E25" s="26" t="s">
        <v>17</v>
      </c>
      <c r="F25" s="27">
        <v>10.685</v>
      </c>
      <c r="G25" s="26"/>
      <c r="H25" s="63">
        <f t="shared" si="2"/>
        <v>0</v>
      </c>
    </row>
    <row r="26" spans="1:8" s="24" customFormat="1" ht="20.100000000000001" customHeight="1" thickBot="1">
      <c r="A26" s="39"/>
      <c r="B26" s="38"/>
      <c r="C26" s="38"/>
      <c r="D26" s="51" t="s">
        <v>101</v>
      </c>
      <c r="E26" s="41"/>
      <c r="F26" s="42"/>
      <c r="G26" s="41"/>
      <c r="H26" s="64">
        <f>SUM(H18:H25)</f>
        <v>0</v>
      </c>
    </row>
    <row r="27" spans="1:8" s="24" customFormat="1" ht="9.9499999999999993" customHeight="1" thickBot="1">
      <c r="A27" s="47"/>
      <c r="B27" s="47"/>
      <c r="C27" s="47"/>
      <c r="D27" s="47"/>
      <c r="E27" s="48"/>
      <c r="F27" s="49"/>
      <c r="G27" s="48"/>
      <c r="H27" s="73"/>
    </row>
    <row r="28" spans="1:8" s="45" customFormat="1" ht="20.100000000000001" customHeight="1" thickBot="1">
      <c r="A28" s="39"/>
      <c r="B28" s="38">
        <v>3</v>
      </c>
      <c r="C28" s="40"/>
      <c r="D28" s="38" t="s">
        <v>27</v>
      </c>
      <c r="E28" s="43"/>
      <c r="F28" s="44"/>
      <c r="G28" s="43"/>
      <c r="H28" s="72"/>
    </row>
    <row r="29" spans="1:8" s="24" customFormat="1" ht="30" customHeight="1">
      <c r="A29" s="4">
        <f>A25+1</f>
        <v>14</v>
      </c>
      <c r="B29" s="4"/>
      <c r="C29" s="4"/>
      <c r="D29" s="4" t="s">
        <v>28</v>
      </c>
      <c r="E29" s="17" t="s">
        <v>17</v>
      </c>
      <c r="F29" s="18">
        <v>163.03100000000001</v>
      </c>
      <c r="G29" s="17"/>
      <c r="H29" s="61">
        <f>F29*G29</f>
        <v>0</v>
      </c>
    </row>
    <row r="30" spans="1:8" s="24" customFormat="1" ht="30" customHeight="1">
      <c r="A30" s="2">
        <f>A29+1</f>
        <v>15</v>
      </c>
      <c r="B30" s="2"/>
      <c r="C30" s="2"/>
      <c r="D30" s="2" t="s">
        <v>29</v>
      </c>
      <c r="E30" s="19" t="s">
        <v>17</v>
      </c>
      <c r="F30" s="20">
        <v>29.125</v>
      </c>
      <c r="G30" s="19"/>
      <c r="H30" s="62">
        <f t="shared" ref="H30:H45" si="4">F30*G30</f>
        <v>0</v>
      </c>
    </row>
    <row r="31" spans="1:8" s="24" customFormat="1" ht="20.100000000000001" customHeight="1">
      <c r="A31" s="2">
        <f t="shared" ref="A31:A44" si="5">A30+1</f>
        <v>16</v>
      </c>
      <c r="B31" s="2"/>
      <c r="C31" s="2"/>
      <c r="D31" s="2" t="s">
        <v>30</v>
      </c>
      <c r="E31" s="19" t="s">
        <v>31</v>
      </c>
      <c r="F31" s="20">
        <v>1</v>
      </c>
      <c r="G31" s="19"/>
      <c r="H31" s="62">
        <f t="shared" si="4"/>
        <v>0</v>
      </c>
    </row>
    <row r="32" spans="1:8" s="24" customFormat="1" ht="20.100000000000001" customHeight="1">
      <c r="A32" s="2">
        <f t="shared" si="5"/>
        <v>17</v>
      </c>
      <c r="B32" s="2"/>
      <c r="C32" s="2"/>
      <c r="D32" s="2" t="s">
        <v>32</v>
      </c>
      <c r="E32" s="19" t="s">
        <v>31</v>
      </c>
      <c r="F32" s="20">
        <v>1</v>
      </c>
      <c r="G32" s="19"/>
      <c r="H32" s="62">
        <f t="shared" si="4"/>
        <v>0</v>
      </c>
    </row>
    <row r="33" spans="1:8" s="24" customFormat="1" ht="20.100000000000001" customHeight="1">
      <c r="A33" s="2">
        <f t="shared" si="5"/>
        <v>18</v>
      </c>
      <c r="B33" s="2"/>
      <c r="C33" s="2"/>
      <c r="D33" s="2" t="s">
        <v>33</v>
      </c>
      <c r="E33" s="19" t="s">
        <v>31</v>
      </c>
      <c r="F33" s="20">
        <v>6</v>
      </c>
      <c r="G33" s="19"/>
      <c r="H33" s="62">
        <f t="shared" si="4"/>
        <v>0</v>
      </c>
    </row>
    <row r="34" spans="1:8" s="24" customFormat="1" ht="20.100000000000001" customHeight="1">
      <c r="A34" s="2">
        <f t="shared" si="5"/>
        <v>19</v>
      </c>
      <c r="B34" s="2"/>
      <c r="C34" s="2"/>
      <c r="D34" s="2" t="s">
        <v>38</v>
      </c>
      <c r="E34" s="19" t="s">
        <v>31</v>
      </c>
      <c r="F34" s="20">
        <v>4</v>
      </c>
      <c r="G34" s="19"/>
      <c r="H34" s="62">
        <f t="shared" si="4"/>
        <v>0</v>
      </c>
    </row>
    <row r="35" spans="1:8" s="24" customFormat="1" ht="20.100000000000001" customHeight="1">
      <c r="A35" s="2">
        <f t="shared" si="5"/>
        <v>20</v>
      </c>
      <c r="B35" s="2"/>
      <c r="C35" s="2"/>
      <c r="D35" s="2" t="s">
        <v>34</v>
      </c>
      <c r="E35" s="19" t="s">
        <v>31</v>
      </c>
      <c r="F35" s="20">
        <v>16</v>
      </c>
      <c r="G35" s="19"/>
      <c r="H35" s="62">
        <f t="shared" si="4"/>
        <v>0</v>
      </c>
    </row>
    <row r="36" spans="1:8" s="24" customFormat="1" ht="20.100000000000001" customHeight="1">
      <c r="A36" s="2">
        <f t="shared" si="5"/>
        <v>21</v>
      </c>
      <c r="B36" s="2"/>
      <c r="C36" s="2"/>
      <c r="D36" s="2" t="s">
        <v>35</v>
      </c>
      <c r="E36" s="19" t="s">
        <v>31</v>
      </c>
      <c r="F36" s="20">
        <v>4</v>
      </c>
      <c r="G36" s="19"/>
      <c r="H36" s="62">
        <f t="shared" si="4"/>
        <v>0</v>
      </c>
    </row>
    <row r="37" spans="1:8" s="24" customFormat="1" ht="20.100000000000001" customHeight="1">
      <c r="A37" s="2">
        <f t="shared" si="5"/>
        <v>22</v>
      </c>
      <c r="B37" s="2"/>
      <c r="C37" s="2"/>
      <c r="D37" s="2" t="s">
        <v>36</v>
      </c>
      <c r="E37" s="19" t="s">
        <v>31</v>
      </c>
      <c r="F37" s="20">
        <v>16</v>
      </c>
      <c r="G37" s="19"/>
      <c r="H37" s="62">
        <f t="shared" si="4"/>
        <v>0</v>
      </c>
    </row>
    <row r="38" spans="1:8" s="24" customFormat="1" ht="20.100000000000001" customHeight="1">
      <c r="A38" s="2">
        <f t="shared" si="5"/>
        <v>23</v>
      </c>
      <c r="B38" s="2"/>
      <c r="C38" s="2"/>
      <c r="D38" s="2" t="s">
        <v>37</v>
      </c>
      <c r="E38" s="19" t="s">
        <v>31</v>
      </c>
      <c r="F38" s="20">
        <v>12</v>
      </c>
      <c r="G38" s="19"/>
      <c r="H38" s="62">
        <f t="shared" si="4"/>
        <v>0</v>
      </c>
    </row>
    <row r="39" spans="1:8" s="24" customFormat="1" ht="20.100000000000001" customHeight="1">
      <c r="A39" s="2">
        <f t="shared" si="5"/>
        <v>24</v>
      </c>
      <c r="B39" s="2"/>
      <c r="C39" s="2"/>
      <c r="D39" s="2" t="s">
        <v>51</v>
      </c>
      <c r="E39" s="19" t="s">
        <v>11</v>
      </c>
      <c r="F39" s="20">
        <v>0.52800000000000002</v>
      </c>
      <c r="G39" s="19"/>
      <c r="H39" s="62">
        <f t="shared" si="4"/>
        <v>0</v>
      </c>
    </row>
    <row r="40" spans="1:8" s="24" customFormat="1" ht="20.100000000000001" customHeight="1">
      <c r="A40" s="2">
        <f t="shared" si="5"/>
        <v>25</v>
      </c>
      <c r="B40" s="2"/>
      <c r="C40" s="2"/>
      <c r="D40" s="2" t="s">
        <v>41</v>
      </c>
      <c r="E40" s="19" t="s">
        <v>17</v>
      </c>
      <c r="F40" s="20">
        <v>13.16</v>
      </c>
      <c r="G40" s="19"/>
      <c r="H40" s="62">
        <f t="shared" si="4"/>
        <v>0</v>
      </c>
    </row>
    <row r="41" spans="1:8" s="24" customFormat="1" ht="20.100000000000001" customHeight="1">
      <c r="A41" s="2">
        <f t="shared" si="5"/>
        <v>26</v>
      </c>
      <c r="B41" s="2"/>
      <c r="C41" s="2"/>
      <c r="D41" s="2" t="s">
        <v>42</v>
      </c>
      <c r="E41" s="19" t="s">
        <v>17</v>
      </c>
      <c r="F41" s="20">
        <v>13.16</v>
      </c>
      <c r="G41" s="19"/>
      <c r="H41" s="62">
        <f t="shared" si="4"/>
        <v>0</v>
      </c>
    </row>
    <row r="42" spans="1:8" s="24" customFormat="1" ht="20.100000000000001" customHeight="1">
      <c r="A42" s="2">
        <f t="shared" si="5"/>
        <v>27</v>
      </c>
      <c r="B42" s="2"/>
      <c r="C42" s="2"/>
      <c r="D42" s="2" t="s">
        <v>40</v>
      </c>
      <c r="E42" s="19" t="s">
        <v>18</v>
      </c>
      <c r="F42" s="20">
        <v>0.153</v>
      </c>
      <c r="G42" s="19"/>
      <c r="H42" s="62">
        <f t="shared" si="4"/>
        <v>0</v>
      </c>
    </row>
    <row r="43" spans="1:8" s="24" customFormat="1" ht="30" customHeight="1">
      <c r="A43" s="2">
        <f t="shared" si="5"/>
        <v>28</v>
      </c>
      <c r="B43" s="2"/>
      <c r="C43" s="2"/>
      <c r="D43" s="2" t="s">
        <v>43</v>
      </c>
      <c r="E43" s="19" t="s">
        <v>17</v>
      </c>
      <c r="F43" s="20">
        <v>64.722999999999999</v>
      </c>
      <c r="G43" s="19"/>
      <c r="H43" s="62">
        <f t="shared" si="4"/>
        <v>0</v>
      </c>
    </row>
    <row r="44" spans="1:8" ht="20.100000000000001" customHeight="1">
      <c r="A44" s="2">
        <f t="shared" si="5"/>
        <v>29</v>
      </c>
      <c r="B44" s="2"/>
      <c r="C44" s="2"/>
      <c r="D44" s="2" t="s">
        <v>44</v>
      </c>
      <c r="E44" s="19" t="s">
        <v>45</v>
      </c>
      <c r="F44" s="20">
        <v>35.200000000000003</v>
      </c>
      <c r="G44" s="19"/>
      <c r="H44" s="62">
        <f t="shared" si="4"/>
        <v>0</v>
      </c>
    </row>
    <row r="45" spans="1:8" ht="20.100000000000001" customHeight="1" thickBot="1">
      <c r="A45" s="25">
        <f>A44+1</f>
        <v>30</v>
      </c>
      <c r="B45" s="25"/>
      <c r="C45" s="25"/>
      <c r="D45" s="25" t="s">
        <v>46</v>
      </c>
      <c r="E45" s="26" t="s">
        <v>17</v>
      </c>
      <c r="F45" s="27">
        <v>1.62</v>
      </c>
      <c r="G45" s="26"/>
      <c r="H45" s="63">
        <f t="shared" si="4"/>
        <v>0</v>
      </c>
    </row>
    <row r="46" spans="1:8" ht="20.100000000000001" customHeight="1" thickBot="1">
      <c r="A46" s="39"/>
      <c r="B46" s="38"/>
      <c r="C46" s="38"/>
      <c r="D46" s="51" t="s">
        <v>99</v>
      </c>
      <c r="E46" s="41"/>
      <c r="F46" s="42"/>
      <c r="G46" s="41"/>
      <c r="H46" s="64">
        <f>SUM(H29:H45)</f>
        <v>0</v>
      </c>
    </row>
    <row r="47" spans="1:8" ht="9.9499999999999993" customHeight="1" thickBot="1">
      <c r="A47" s="47"/>
      <c r="B47" s="47"/>
      <c r="C47" s="47"/>
      <c r="D47" s="47"/>
      <c r="E47" s="48"/>
      <c r="F47" s="49"/>
      <c r="G47" s="48"/>
      <c r="H47" s="73"/>
    </row>
    <row r="48" spans="1:8" s="46" customFormat="1" ht="20.100000000000001" customHeight="1" thickBot="1">
      <c r="A48" s="39"/>
      <c r="B48" s="38">
        <v>4</v>
      </c>
      <c r="C48" s="40"/>
      <c r="D48" s="38" t="s">
        <v>47</v>
      </c>
      <c r="E48" s="43"/>
      <c r="F48" s="44"/>
      <c r="G48" s="43"/>
      <c r="H48" s="72"/>
    </row>
    <row r="49" spans="1:8" ht="20.100000000000001" customHeight="1">
      <c r="A49" s="4">
        <f>A45+1</f>
        <v>31</v>
      </c>
      <c r="B49" s="4"/>
      <c r="C49" s="4"/>
      <c r="D49" s="4" t="s">
        <v>52</v>
      </c>
      <c r="E49" s="17" t="s">
        <v>17</v>
      </c>
      <c r="F49" s="18">
        <v>27.75</v>
      </c>
      <c r="G49" s="17"/>
      <c r="H49" s="61">
        <f>F49*G49</f>
        <v>0</v>
      </c>
    </row>
    <row r="50" spans="1:8" ht="20.100000000000001" customHeight="1">
      <c r="A50" s="2">
        <f>A49+1</f>
        <v>32</v>
      </c>
      <c r="B50" s="2"/>
      <c r="C50" s="2"/>
      <c r="D50" s="2" t="s">
        <v>53</v>
      </c>
      <c r="E50" s="19" t="s">
        <v>17</v>
      </c>
      <c r="F50" s="20">
        <v>30.156300000000002</v>
      </c>
      <c r="G50" s="19"/>
      <c r="H50" s="62">
        <f t="shared" ref="H50:H72" si="6">F50*G50</f>
        <v>0</v>
      </c>
    </row>
    <row r="51" spans="1:8" ht="20.100000000000001" customHeight="1">
      <c r="A51" s="2">
        <f t="shared" ref="A51:A71" si="7">A50+1</f>
        <v>33</v>
      </c>
      <c r="B51" s="2"/>
      <c r="C51" s="2"/>
      <c r="D51" s="2" t="s">
        <v>54</v>
      </c>
      <c r="E51" s="19" t="s">
        <v>17</v>
      </c>
      <c r="F51" s="20">
        <v>1.5</v>
      </c>
      <c r="G51" s="19"/>
      <c r="H51" s="62">
        <f t="shared" si="6"/>
        <v>0</v>
      </c>
    </row>
    <row r="52" spans="1:8" ht="20.100000000000001" customHeight="1">
      <c r="A52" s="2">
        <f t="shared" si="7"/>
        <v>34</v>
      </c>
      <c r="B52" s="2"/>
      <c r="C52" s="2"/>
      <c r="D52" s="2" t="s">
        <v>55</v>
      </c>
      <c r="E52" s="19" t="s">
        <v>17</v>
      </c>
      <c r="F52" s="20">
        <v>0.78129999999999999</v>
      </c>
      <c r="G52" s="19"/>
      <c r="H52" s="62">
        <f t="shared" si="6"/>
        <v>0</v>
      </c>
    </row>
    <row r="53" spans="1:8" ht="20.100000000000001" customHeight="1">
      <c r="A53" s="2">
        <f t="shared" si="7"/>
        <v>35</v>
      </c>
      <c r="B53" s="2"/>
      <c r="C53" s="2"/>
      <c r="D53" s="2" t="s">
        <v>56</v>
      </c>
      <c r="E53" s="19" t="s">
        <v>17</v>
      </c>
      <c r="F53" s="20">
        <v>65.527299999999997</v>
      </c>
      <c r="G53" s="19"/>
      <c r="H53" s="62">
        <f t="shared" si="6"/>
        <v>0</v>
      </c>
    </row>
    <row r="54" spans="1:8" ht="20.100000000000001" customHeight="1">
      <c r="A54" s="2">
        <f t="shared" si="7"/>
        <v>36</v>
      </c>
      <c r="B54" s="2"/>
      <c r="C54" s="2"/>
      <c r="D54" s="2" t="s">
        <v>57</v>
      </c>
      <c r="E54" s="19" t="s">
        <v>17</v>
      </c>
      <c r="F54" s="20">
        <v>65.527299999999997</v>
      </c>
      <c r="G54" s="19"/>
      <c r="H54" s="62">
        <f t="shared" si="6"/>
        <v>0</v>
      </c>
    </row>
    <row r="55" spans="1:8" ht="20.100000000000001" customHeight="1">
      <c r="A55" s="2">
        <f t="shared" si="7"/>
        <v>37</v>
      </c>
      <c r="B55" s="2"/>
      <c r="C55" s="2"/>
      <c r="D55" s="2" t="s">
        <v>58</v>
      </c>
      <c r="E55" s="19" t="s">
        <v>17</v>
      </c>
      <c r="F55" s="20">
        <v>57.743499999999997</v>
      </c>
      <c r="G55" s="19"/>
      <c r="H55" s="62">
        <f t="shared" si="6"/>
        <v>0</v>
      </c>
    </row>
    <row r="56" spans="1:8" ht="20.100000000000001" customHeight="1">
      <c r="A56" s="2">
        <f t="shared" si="7"/>
        <v>38</v>
      </c>
      <c r="B56" s="2"/>
      <c r="C56" s="2"/>
      <c r="D56" s="2" t="s">
        <v>59</v>
      </c>
      <c r="E56" s="19" t="s">
        <v>17</v>
      </c>
      <c r="F56" s="20">
        <v>57.743499999999997</v>
      </c>
      <c r="G56" s="19"/>
      <c r="H56" s="62">
        <f t="shared" si="6"/>
        <v>0</v>
      </c>
    </row>
    <row r="57" spans="1:8" ht="20.100000000000001" customHeight="1">
      <c r="A57" s="2">
        <f t="shared" si="7"/>
        <v>39</v>
      </c>
      <c r="B57" s="2"/>
      <c r="C57" s="2"/>
      <c r="D57" s="2" t="s">
        <v>60</v>
      </c>
      <c r="E57" s="19" t="s">
        <v>17</v>
      </c>
      <c r="F57" s="20">
        <v>7.7831999999999999</v>
      </c>
      <c r="G57" s="19"/>
      <c r="H57" s="62">
        <f t="shared" si="6"/>
        <v>0</v>
      </c>
    </row>
    <row r="58" spans="1:8" ht="30" customHeight="1">
      <c r="A58" s="2">
        <f t="shared" si="7"/>
        <v>40</v>
      </c>
      <c r="B58" s="2"/>
      <c r="C58" s="2"/>
      <c r="D58" s="2" t="s">
        <v>61</v>
      </c>
      <c r="E58" s="19" t="s">
        <v>17</v>
      </c>
      <c r="F58" s="20">
        <v>7.7831999999999999</v>
      </c>
      <c r="G58" s="19"/>
      <c r="H58" s="62">
        <f t="shared" si="6"/>
        <v>0</v>
      </c>
    </row>
    <row r="59" spans="1:8" ht="30" customHeight="1">
      <c r="A59" s="2">
        <f t="shared" si="7"/>
        <v>41</v>
      </c>
      <c r="B59" s="2"/>
      <c r="C59" s="2"/>
      <c r="D59" s="2" t="s">
        <v>62</v>
      </c>
      <c r="E59" s="19" t="s">
        <v>11</v>
      </c>
      <c r="F59" s="20">
        <v>4.8071000000000002</v>
      </c>
      <c r="G59" s="19"/>
      <c r="H59" s="62">
        <f t="shared" si="6"/>
        <v>0</v>
      </c>
    </row>
    <row r="60" spans="1:8" ht="20.100000000000001" customHeight="1">
      <c r="A60" s="2">
        <f t="shared" si="7"/>
        <v>42</v>
      </c>
      <c r="B60" s="2"/>
      <c r="C60" s="2"/>
      <c r="D60" s="2" t="s">
        <v>63</v>
      </c>
      <c r="E60" s="19" t="s">
        <v>18</v>
      </c>
      <c r="F60" s="20">
        <v>0.16600000000000001</v>
      </c>
      <c r="G60" s="19"/>
      <c r="H60" s="62">
        <f t="shared" si="6"/>
        <v>0</v>
      </c>
    </row>
    <row r="61" spans="1:8" ht="20.100000000000001" customHeight="1">
      <c r="A61" s="2">
        <f t="shared" si="7"/>
        <v>43</v>
      </c>
      <c r="B61" s="2"/>
      <c r="C61" s="2"/>
      <c r="D61" s="2" t="s">
        <v>106</v>
      </c>
      <c r="E61" s="19" t="s">
        <v>18</v>
      </c>
      <c r="F61" s="20">
        <v>0.26700000000000002</v>
      </c>
      <c r="G61" s="19"/>
      <c r="H61" s="62">
        <f t="shared" si="6"/>
        <v>0</v>
      </c>
    </row>
    <row r="62" spans="1:8" ht="30" customHeight="1">
      <c r="A62" s="2">
        <f t="shared" si="7"/>
        <v>44</v>
      </c>
      <c r="B62" s="2"/>
      <c r="C62" s="2"/>
      <c r="D62" s="2" t="s">
        <v>64</v>
      </c>
      <c r="E62" s="19" t="s">
        <v>45</v>
      </c>
      <c r="F62" s="20">
        <v>155.25</v>
      </c>
      <c r="G62" s="19"/>
      <c r="H62" s="62">
        <f t="shared" si="6"/>
        <v>0</v>
      </c>
    </row>
    <row r="63" spans="1:8" ht="20.100000000000001" customHeight="1">
      <c r="A63" s="2">
        <f t="shared" si="7"/>
        <v>45</v>
      </c>
      <c r="B63" s="2"/>
      <c r="C63" s="2"/>
      <c r="D63" s="2" t="s">
        <v>65</v>
      </c>
      <c r="E63" s="19" t="s">
        <v>11</v>
      </c>
      <c r="F63" s="20">
        <v>7.8571999999999997</v>
      </c>
      <c r="G63" s="19"/>
      <c r="H63" s="62">
        <f t="shared" si="6"/>
        <v>0</v>
      </c>
    </row>
    <row r="64" spans="1:8" ht="20.100000000000001" customHeight="1">
      <c r="A64" s="2">
        <f t="shared" si="7"/>
        <v>46</v>
      </c>
      <c r="B64" s="2"/>
      <c r="C64" s="2"/>
      <c r="D64" s="2" t="s">
        <v>67</v>
      </c>
      <c r="E64" s="19" t="s">
        <v>17</v>
      </c>
      <c r="F64" s="20">
        <v>40.017000000000003</v>
      </c>
      <c r="G64" s="19"/>
      <c r="H64" s="62">
        <f t="shared" si="6"/>
        <v>0</v>
      </c>
    </row>
    <row r="65" spans="1:8" ht="20.100000000000001" customHeight="1">
      <c r="A65" s="2">
        <f t="shared" si="7"/>
        <v>47</v>
      </c>
      <c r="B65" s="2"/>
      <c r="C65" s="2"/>
      <c r="D65" s="2" t="s">
        <v>68</v>
      </c>
      <c r="E65" s="19" t="s">
        <v>17</v>
      </c>
      <c r="F65" s="20">
        <v>40.017000000000003</v>
      </c>
      <c r="G65" s="19"/>
      <c r="H65" s="62">
        <f t="shared" si="6"/>
        <v>0</v>
      </c>
    </row>
    <row r="66" spans="1:8" ht="20.100000000000001" customHeight="1">
      <c r="A66" s="2">
        <f t="shared" si="7"/>
        <v>48</v>
      </c>
      <c r="B66" s="2"/>
      <c r="C66" s="2"/>
      <c r="D66" s="2" t="s">
        <v>66</v>
      </c>
      <c r="E66" s="19" t="s">
        <v>18</v>
      </c>
      <c r="F66" s="20">
        <v>1.06</v>
      </c>
      <c r="G66" s="19"/>
      <c r="H66" s="62">
        <f t="shared" si="6"/>
        <v>0</v>
      </c>
    </row>
    <row r="67" spans="1:8" ht="20.100000000000001" customHeight="1">
      <c r="A67" s="2">
        <f t="shared" si="7"/>
        <v>49</v>
      </c>
      <c r="B67" s="2"/>
      <c r="C67" s="2"/>
      <c r="D67" s="2" t="s">
        <v>69</v>
      </c>
      <c r="E67" s="19" t="s">
        <v>11</v>
      </c>
      <c r="F67" s="20">
        <v>1.6931</v>
      </c>
      <c r="G67" s="19"/>
      <c r="H67" s="62">
        <f t="shared" si="6"/>
        <v>0</v>
      </c>
    </row>
    <row r="68" spans="1:8" ht="20.100000000000001" customHeight="1">
      <c r="A68" s="2">
        <f t="shared" si="7"/>
        <v>50</v>
      </c>
      <c r="B68" s="2"/>
      <c r="C68" s="2"/>
      <c r="D68" s="2" t="s">
        <v>70</v>
      </c>
      <c r="E68" s="19" t="s">
        <v>18</v>
      </c>
      <c r="F68" s="20">
        <v>9.2812000000000006E-2</v>
      </c>
      <c r="G68" s="19"/>
      <c r="H68" s="62">
        <f t="shared" si="6"/>
        <v>0</v>
      </c>
    </row>
    <row r="69" spans="1:8" ht="30" customHeight="1">
      <c r="A69" s="2">
        <f t="shared" si="7"/>
        <v>51</v>
      </c>
      <c r="B69" s="2"/>
      <c r="C69" s="2"/>
      <c r="D69" s="2" t="s">
        <v>71</v>
      </c>
      <c r="E69" s="19" t="s">
        <v>17</v>
      </c>
      <c r="F69" s="20">
        <v>6.4059999999999997</v>
      </c>
      <c r="G69" s="19"/>
      <c r="H69" s="62">
        <f t="shared" si="6"/>
        <v>0</v>
      </c>
    </row>
    <row r="70" spans="1:8" ht="30" customHeight="1">
      <c r="A70" s="2">
        <f t="shared" si="7"/>
        <v>52</v>
      </c>
      <c r="B70" s="2"/>
      <c r="C70" s="2"/>
      <c r="D70" s="2" t="s">
        <v>72</v>
      </c>
      <c r="E70" s="19" t="s">
        <v>17</v>
      </c>
      <c r="F70" s="20">
        <v>6.4059999999999997</v>
      </c>
      <c r="G70" s="19"/>
      <c r="H70" s="62">
        <f t="shared" si="6"/>
        <v>0</v>
      </c>
    </row>
    <row r="71" spans="1:8" ht="20.100000000000001" customHeight="1">
      <c r="A71" s="2">
        <f t="shared" si="7"/>
        <v>53</v>
      </c>
      <c r="B71" s="2"/>
      <c r="C71" s="2"/>
      <c r="D71" s="2" t="s">
        <v>73</v>
      </c>
      <c r="E71" s="19" t="s">
        <v>17</v>
      </c>
      <c r="F71" s="20">
        <v>7.657</v>
      </c>
      <c r="G71" s="19"/>
      <c r="H71" s="62">
        <f t="shared" si="6"/>
        <v>0</v>
      </c>
    </row>
    <row r="72" spans="1:8" ht="20.100000000000001" customHeight="1" thickBot="1">
      <c r="A72" s="2">
        <f>A71+1</f>
        <v>54</v>
      </c>
      <c r="B72" s="2"/>
      <c r="C72" s="2"/>
      <c r="D72" s="2" t="s">
        <v>74</v>
      </c>
      <c r="E72" s="19" t="s">
        <v>17</v>
      </c>
      <c r="F72" s="20">
        <v>7.657</v>
      </c>
      <c r="G72" s="19"/>
      <c r="H72" s="63">
        <f t="shared" si="6"/>
        <v>0</v>
      </c>
    </row>
    <row r="73" spans="1:8" ht="20.100000000000001" customHeight="1" thickBot="1">
      <c r="A73" s="39"/>
      <c r="B73" s="38"/>
      <c r="C73" s="38"/>
      <c r="D73" s="51" t="s">
        <v>98</v>
      </c>
      <c r="E73" s="41"/>
      <c r="F73" s="42"/>
      <c r="G73" s="41"/>
      <c r="H73" s="64">
        <f>SUM(H49:H72)</f>
        <v>0</v>
      </c>
    </row>
    <row r="74" spans="1:8" ht="9.9499999999999993" customHeight="1" thickBot="1"/>
    <row r="75" spans="1:8" ht="20.100000000000001" customHeight="1" thickBot="1">
      <c r="A75" s="39"/>
      <c r="B75" s="38">
        <v>6</v>
      </c>
      <c r="C75" s="40"/>
      <c r="D75" s="38" t="s">
        <v>77</v>
      </c>
      <c r="E75" s="43"/>
      <c r="F75" s="44"/>
      <c r="G75" s="43"/>
      <c r="H75" s="72"/>
    </row>
    <row r="76" spans="1:8" ht="20.100000000000001" customHeight="1">
      <c r="A76" s="4">
        <f>A72+1</f>
        <v>55</v>
      </c>
      <c r="B76" s="4"/>
      <c r="C76" s="4"/>
      <c r="D76" s="4" t="s">
        <v>76</v>
      </c>
      <c r="E76" s="17" t="s">
        <v>17</v>
      </c>
      <c r="F76" s="75">
        <f>F77+F78+F79+F80</f>
        <v>550.15499999999997</v>
      </c>
      <c r="G76" s="17"/>
      <c r="H76" s="62">
        <f t="shared" ref="H76:H92" si="8">F76*G76</f>
        <v>0</v>
      </c>
    </row>
    <row r="77" spans="1:8" ht="20.100000000000001" customHeight="1">
      <c r="A77" s="2">
        <f>A76+1</f>
        <v>56</v>
      </c>
      <c r="B77" s="2"/>
      <c r="C77" s="2"/>
      <c r="D77" s="2" t="s">
        <v>84</v>
      </c>
      <c r="E77" s="19" t="s">
        <v>17</v>
      </c>
      <c r="F77" s="76">
        <v>164.67599999999999</v>
      </c>
      <c r="G77" s="20"/>
      <c r="H77" s="62">
        <f t="shared" si="8"/>
        <v>0</v>
      </c>
    </row>
    <row r="78" spans="1:8" ht="20.100000000000001" customHeight="1">
      <c r="A78" s="2">
        <f>A77+1</f>
        <v>57</v>
      </c>
      <c r="B78" s="2"/>
      <c r="C78" s="2"/>
      <c r="D78" s="2" t="s">
        <v>85</v>
      </c>
      <c r="E78" s="19" t="s">
        <v>17</v>
      </c>
      <c r="F78" s="76">
        <v>319.25200000000001</v>
      </c>
      <c r="G78" s="19"/>
      <c r="H78" s="62">
        <f t="shared" si="8"/>
        <v>0</v>
      </c>
    </row>
    <row r="79" spans="1:8" ht="20.100000000000001" customHeight="1">
      <c r="A79" s="2">
        <f t="shared" ref="A79:A86" si="9">A78+1</f>
        <v>58</v>
      </c>
      <c r="B79" s="2"/>
      <c r="C79" s="2"/>
      <c r="D79" s="2" t="s">
        <v>86</v>
      </c>
      <c r="E79" s="19" t="s">
        <v>17</v>
      </c>
      <c r="F79" s="76">
        <v>14.555</v>
      </c>
      <c r="G79" s="19"/>
      <c r="H79" s="62">
        <f t="shared" si="8"/>
        <v>0</v>
      </c>
    </row>
    <row r="80" spans="1:8" ht="20.100000000000001" customHeight="1">
      <c r="A80" s="2">
        <f t="shared" si="9"/>
        <v>59</v>
      </c>
      <c r="B80" s="2"/>
      <c r="C80" s="2"/>
      <c r="D80" s="2" t="s">
        <v>87</v>
      </c>
      <c r="E80" s="19" t="s">
        <v>17</v>
      </c>
      <c r="F80" s="76">
        <v>51.671999999999997</v>
      </c>
      <c r="G80" s="19"/>
      <c r="H80" s="62">
        <f t="shared" si="8"/>
        <v>0</v>
      </c>
    </row>
    <row r="81" spans="1:8" ht="20.100000000000001" customHeight="1">
      <c r="A81" s="2">
        <f t="shared" si="9"/>
        <v>60</v>
      </c>
      <c r="B81" s="2"/>
      <c r="C81" s="2"/>
      <c r="D81" s="2" t="s">
        <v>107</v>
      </c>
      <c r="E81" s="19" t="s">
        <v>45</v>
      </c>
      <c r="F81" s="76">
        <v>42.74</v>
      </c>
      <c r="G81" s="19"/>
      <c r="H81" s="62">
        <f t="shared" si="8"/>
        <v>0</v>
      </c>
    </row>
    <row r="82" spans="1:8" ht="20.100000000000001" customHeight="1">
      <c r="A82" s="2">
        <f t="shared" si="9"/>
        <v>61</v>
      </c>
      <c r="B82" s="2"/>
      <c r="C82" s="2"/>
      <c r="D82" s="2" t="s">
        <v>108</v>
      </c>
      <c r="E82" s="19" t="s">
        <v>45</v>
      </c>
      <c r="F82" s="76">
        <v>50.99</v>
      </c>
      <c r="G82" s="19"/>
      <c r="H82" s="62">
        <f t="shared" si="8"/>
        <v>0</v>
      </c>
    </row>
    <row r="83" spans="1:8" ht="20.100000000000001" customHeight="1">
      <c r="A83" s="2">
        <f t="shared" si="9"/>
        <v>62</v>
      </c>
      <c r="B83" s="2"/>
      <c r="C83" s="2"/>
      <c r="D83" s="2" t="s">
        <v>80</v>
      </c>
      <c r="E83" s="19" t="s">
        <v>17</v>
      </c>
      <c r="F83" s="76">
        <v>176.71</v>
      </c>
      <c r="G83" s="19"/>
      <c r="H83" s="62">
        <f t="shared" si="8"/>
        <v>0</v>
      </c>
    </row>
    <row r="84" spans="1:8" ht="20.100000000000001" customHeight="1">
      <c r="A84" s="2">
        <f t="shared" si="9"/>
        <v>63</v>
      </c>
      <c r="B84" s="2"/>
      <c r="C84" s="2"/>
      <c r="D84" s="2" t="s">
        <v>81</v>
      </c>
      <c r="E84" s="19" t="s">
        <v>17</v>
      </c>
      <c r="F84" s="76">
        <v>6.673</v>
      </c>
      <c r="G84" s="19"/>
      <c r="H84" s="62">
        <f t="shared" si="8"/>
        <v>0</v>
      </c>
    </row>
    <row r="85" spans="1:8" ht="20.100000000000001" customHeight="1">
      <c r="A85" s="2">
        <f t="shared" si="9"/>
        <v>64</v>
      </c>
      <c r="B85" s="2"/>
      <c r="C85" s="2"/>
      <c r="D85" s="2" t="s">
        <v>82</v>
      </c>
      <c r="E85" s="19" t="s">
        <v>17</v>
      </c>
      <c r="F85" s="76">
        <v>3.1230000000000002</v>
      </c>
      <c r="G85" s="19"/>
      <c r="H85" s="62">
        <f t="shared" si="8"/>
        <v>0</v>
      </c>
    </row>
    <row r="86" spans="1:8" ht="20.100000000000001" customHeight="1">
      <c r="A86" s="2">
        <f t="shared" si="9"/>
        <v>65</v>
      </c>
      <c r="B86" s="2"/>
      <c r="C86" s="2"/>
      <c r="D86" s="2" t="s">
        <v>83</v>
      </c>
      <c r="E86" s="19" t="s">
        <v>17</v>
      </c>
      <c r="F86" s="76">
        <v>38.466000000000001</v>
      </c>
      <c r="G86" s="19"/>
      <c r="H86" s="62">
        <f t="shared" si="8"/>
        <v>0</v>
      </c>
    </row>
    <row r="87" spans="1:8" ht="30" customHeight="1">
      <c r="A87" s="2">
        <f t="shared" ref="A87:A92" si="10">A86+1</f>
        <v>66</v>
      </c>
      <c r="B87" s="2"/>
      <c r="C87" s="2"/>
      <c r="D87" s="2" t="s">
        <v>88</v>
      </c>
      <c r="E87" s="19" t="s">
        <v>17</v>
      </c>
      <c r="F87" s="76">
        <v>16.795000000000002</v>
      </c>
      <c r="G87" s="19"/>
      <c r="H87" s="62">
        <f t="shared" si="8"/>
        <v>0</v>
      </c>
    </row>
    <row r="88" spans="1:8" ht="20.100000000000001" customHeight="1">
      <c r="A88" s="2">
        <f t="shared" si="10"/>
        <v>67</v>
      </c>
      <c r="B88" s="2"/>
      <c r="C88" s="2"/>
      <c r="D88" s="2" t="s">
        <v>89</v>
      </c>
      <c r="E88" s="19" t="s">
        <v>17</v>
      </c>
      <c r="F88" s="76">
        <v>169.71100000000001</v>
      </c>
      <c r="G88" s="19"/>
      <c r="H88" s="62">
        <f t="shared" si="8"/>
        <v>0</v>
      </c>
    </row>
    <row r="89" spans="1:8" ht="20.100000000000001" customHeight="1">
      <c r="A89" s="2">
        <f t="shared" si="10"/>
        <v>68</v>
      </c>
      <c r="B89" s="2"/>
      <c r="C89" s="2"/>
      <c r="D89" s="2" t="s">
        <v>78</v>
      </c>
      <c r="E89" s="19" t="s">
        <v>17</v>
      </c>
      <c r="F89" s="76">
        <v>134.964</v>
      </c>
      <c r="G89" s="19"/>
      <c r="H89" s="62">
        <f t="shared" si="8"/>
        <v>0</v>
      </c>
    </row>
    <row r="90" spans="1:8" ht="20.100000000000001" customHeight="1">
      <c r="A90" s="2">
        <f t="shared" si="10"/>
        <v>69</v>
      </c>
      <c r="B90" s="2"/>
      <c r="C90" s="2"/>
      <c r="D90" s="2" t="s">
        <v>79</v>
      </c>
      <c r="E90" s="19" t="s">
        <v>17</v>
      </c>
      <c r="F90" s="76">
        <v>19.920000000000002</v>
      </c>
      <c r="G90" s="19"/>
      <c r="H90" s="62">
        <f t="shared" si="8"/>
        <v>0</v>
      </c>
    </row>
    <row r="91" spans="1:8" ht="20.100000000000001" customHeight="1">
      <c r="A91" s="2">
        <f t="shared" si="10"/>
        <v>70</v>
      </c>
      <c r="B91" s="2"/>
      <c r="C91" s="2"/>
      <c r="D91" s="2" t="s">
        <v>109</v>
      </c>
      <c r="E91" s="19" t="s">
        <v>18</v>
      </c>
      <c r="F91" s="76">
        <v>0.22800000000000001</v>
      </c>
      <c r="G91" s="19"/>
      <c r="H91" s="62">
        <f t="shared" si="8"/>
        <v>0</v>
      </c>
    </row>
    <row r="92" spans="1:8" ht="20.100000000000001" customHeight="1" thickBot="1">
      <c r="A92" s="2">
        <f t="shared" si="10"/>
        <v>71</v>
      </c>
      <c r="B92" s="2"/>
      <c r="C92" s="2"/>
      <c r="D92" s="2" t="s">
        <v>131</v>
      </c>
      <c r="E92" s="19" t="s">
        <v>17</v>
      </c>
      <c r="F92" s="76">
        <v>148.82</v>
      </c>
      <c r="G92" s="19"/>
      <c r="H92" s="62">
        <f t="shared" si="8"/>
        <v>0</v>
      </c>
    </row>
    <row r="93" spans="1:8" ht="20.100000000000001" customHeight="1" thickBot="1">
      <c r="A93" s="39"/>
      <c r="B93" s="38"/>
      <c r="C93" s="38"/>
      <c r="D93" s="51" t="s">
        <v>97</v>
      </c>
      <c r="E93" s="41"/>
      <c r="F93" s="42"/>
      <c r="G93" s="41"/>
      <c r="H93" s="64">
        <f>SUM(H76:H92)</f>
        <v>0</v>
      </c>
    </row>
    <row r="94" spans="1:8" ht="9.9499999999999993" customHeight="1" thickBot="1"/>
    <row r="95" spans="1:8" ht="20.100000000000001" customHeight="1" thickBot="1">
      <c r="A95" s="39"/>
      <c r="B95" s="38">
        <v>9</v>
      </c>
      <c r="C95" s="40"/>
      <c r="D95" s="38" t="s">
        <v>90</v>
      </c>
      <c r="E95" s="43"/>
      <c r="F95" s="44"/>
      <c r="G95" s="43"/>
      <c r="H95" s="72"/>
    </row>
    <row r="96" spans="1:8" ht="20.100000000000001" customHeight="1">
      <c r="A96" s="4">
        <f>A92+1</f>
        <v>72</v>
      </c>
      <c r="B96" s="4"/>
      <c r="C96" s="4"/>
      <c r="D96" s="28" t="s">
        <v>91</v>
      </c>
      <c r="E96" s="17" t="s">
        <v>17</v>
      </c>
      <c r="F96" s="75">
        <v>170.96</v>
      </c>
      <c r="G96" s="17"/>
      <c r="H96" s="62">
        <f t="shared" ref="H96:H99" si="11">F96*G96</f>
        <v>0</v>
      </c>
    </row>
    <row r="97" spans="1:8" ht="30" customHeight="1">
      <c r="A97" s="2">
        <f t="shared" ref="A97" si="12">A96+1</f>
        <v>73</v>
      </c>
      <c r="B97" s="2"/>
      <c r="C97" s="2"/>
      <c r="D97" s="2" t="s">
        <v>92</v>
      </c>
      <c r="E97" s="19" t="s">
        <v>17</v>
      </c>
      <c r="F97" s="76">
        <v>170.96</v>
      </c>
      <c r="G97" s="19"/>
      <c r="H97" s="62">
        <f t="shared" si="11"/>
        <v>0</v>
      </c>
    </row>
    <row r="98" spans="1:8" ht="20.100000000000001" customHeight="1">
      <c r="A98" s="2">
        <f t="shared" ref="A98" si="13">A97+1</f>
        <v>74</v>
      </c>
      <c r="B98" s="2"/>
      <c r="C98" s="2"/>
      <c r="D98" s="2" t="s">
        <v>93</v>
      </c>
      <c r="E98" s="19" t="s">
        <v>17</v>
      </c>
      <c r="F98" s="76">
        <v>61.35</v>
      </c>
      <c r="G98" s="19"/>
      <c r="H98" s="62">
        <f t="shared" si="11"/>
        <v>0</v>
      </c>
    </row>
    <row r="99" spans="1:8" ht="20.100000000000001" customHeight="1" thickBot="1">
      <c r="A99" s="2">
        <f t="shared" ref="A99" si="14">A98+1</f>
        <v>75</v>
      </c>
      <c r="B99" s="2"/>
      <c r="C99" s="2"/>
      <c r="D99" s="2" t="s">
        <v>94</v>
      </c>
      <c r="E99" s="19" t="s">
        <v>17</v>
      </c>
      <c r="F99" s="76">
        <v>5.04</v>
      </c>
      <c r="G99" s="19"/>
      <c r="H99" s="62">
        <f t="shared" si="11"/>
        <v>0</v>
      </c>
    </row>
    <row r="100" spans="1:8" ht="20.100000000000001" customHeight="1" thickBot="1">
      <c r="A100" s="39"/>
      <c r="B100" s="38"/>
      <c r="C100" s="38"/>
      <c r="D100" s="51" t="s">
        <v>96</v>
      </c>
      <c r="E100" s="41"/>
      <c r="F100" s="42"/>
      <c r="G100" s="41"/>
      <c r="H100" s="64">
        <f>SUM(H96:H99)</f>
        <v>0</v>
      </c>
    </row>
    <row r="101" spans="1:8" ht="9.9499999999999993" customHeight="1" thickBot="1"/>
    <row r="102" spans="1:8" ht="30" customHeight="1" thickBot="1">
      <c r="A102" s="39"/>
      <c r="B102" s="38"/>
      <c r="C102" s="40"/>
      <c r="D102" s="52" t="s">
        <v>95</v>
      </c>
      <c r="E102" s="41"/>
      <c r="F102" s="42"/>
      <c r="G102" s="41"/>
      <c r="H102" s="64">
        <f>H15+H26+H46+H73+H93+H100</f>
        <v>0</v>
      </c>
    </row>
    <row r="103" spans="1:8" ht="30" customHeight="1" thickBot="1"/>
    <row r="104" spans="1:8" ht="30" customHeight="1" thickBot="1">
      <c r="A104" s="55"/>
      <c r="B104" s="56"/>
      <c r="C104" s="56"/>
      <c r="D104" s="57" t="s">
        <v>102</v>
      </c>
      <c r="E104" s="58"/>
      <c r="F104" s="59"/>
      <c r="G104" s="58"/>
      <c r="H104" s="68"/>
    </row>
    <row r="105" spans="1:8" ht="9.9499999999999993" customHeight="1" thickBot="1"/>
    <row r="106" spans="1:8" ht="20.100000000000001" customHeight="1" thickBot="1">
      <c r="A106" s="39"/>
      <c r="B106" s="38">
        <v>71</v>
      </c>
      <c r="C106" s="40"/>
      <c r="D106" s="38" t="s">
        <v>103</v>
      </c>
      <c r="E106" s="43"/>
      <c r="F106" s="44"/>
      <c r="G106" s="43"/>
      <c r="H106" s="72"/>
    </row>
    <row r="107" spans="1:8" ht="20.100000000000001" customHeight="1" thickBot="1">
      <c r="A107" s="39"/>
      <c r="B107" s="30">
        <v>711</v>
      </c>
      <c r="C107" s="40"/>
      <c r="D107" s="30" t="s">
        <v>104</v>
      </c>
      <c r="E107" s="43"/>
      <c r="F107" s="44"/>
      <c r="G107" s="43"/>
      <c r="H107" s="72"/>
    </row>
    <row r="108" spans="1:8" ht="30" customHeight="1">
      <c r="A108" s="4">
        <f>A99+1</f>
        <v>76</v>
      </c>
      <c r="B108" s="4"/>
      <c r="C108" s="4"/>
      <c r="D108" s="2" t="s">
        <v>114</v>
      </c>
      <c r="E108" s="17" t="s">
        <v>17</v>
      </c>
      <c r="F108" s="75">
        <f>88.223*2</f>
        <v>176.446</v>
      </c>
      <c r="G108" s="17"/>
      <c r="H108" s="62">
        <f t="shared" ref="H108:H110" si="15">F108*G108</f>
        <v>0</v>
      </c>
    </row>
    <row r="109" spans="1:8" ht="25.5">
      <c r="A109" s="2">
        <f t="shared" ref="A109:A118" si="16">A108+1</f>
        <v>77</v>
      </c>
      <c r="B109" s="2"/>
      <c r="C109" s="2"/>
      <c r="D109" s="2" t="s">
        <v>115</v>
      </c>
      <c r="E109" s="19" t="s">
        <v>17</v>
      </c>
      <c r="F109" s="76">
        <f>12.885*2</f>
        <v>25.77</v>
      </c>
      <c r="G109" s="19"/>
      <c r="H109" s="62">
        <f t="shared" si="15"/>
        <v>0</v>
      </c>
    </row>
    <row r="110" spans="1:8" ht="20.100000000000001" customHeight="1">
      <c r="A110" s="2">
        <f t="shared" si="16"/>
        <v>78</v>
      </c>
      <c r="B110" s="2"/>
      <c r="C110" s="2"/>
      <c r="D110" s="2" t="s">
        <v>110</v>
      </c>
      <c r="E110" s="19" t="s">
        <v>18</v>
      </c>
      <c r="F110" s="76">
        <f>(F108+F109)*0.25/1000</f>
        <v>5.0554000000000002E-2</v>
      </c>
      <c r="G110" s="19"/>
      <c r="H110" s="62">
        <f t="shared" si="15"/>
        <v>0</v>
      </c>
    </row>
    <row r="111" spans="1:8" ht="20.100000000000001" customHeight="1">
      <c r="A111" s="2">
        <f t="shared" si="16"/>
        <v>79</v>
      </c>
      <c r="B111" s="2"/>
      <c r="C111" s="2"/>
      <c r="D111" s="2" t="s">
        <v>111</v>
      </c>
      <c r="E111" s="19" t="s">
        <v>17</v>
      </c>
      <c r="F111" s="76">
        <f>(F108+F109)*1.2</f>
        <v>242.6592</v>
      </c>
      <c r="G111" s="19"/>
      <c r="H111" s="62">
        <f t="shared" ref="H111" si="17">F111*G111</f>
        <v>0</v>
      </c>
    </row>
    <row r="112" spans="1:8" ht="20.100000000000001" customHeight="1">
      <c r="A112" s="2">
        <f t="shared" si="16"/>
        <v>80</v>
      </c>
      <c r="B112" s="2"/>
      <c r="C112" s="2"/>
      <c r="D112" s="2" t="s">
        <v>112</v>
      </c>
      <c r="E112" s="19" t="s">
        <v>17</v>
      </c>
      <c r="F112" s="76">
        <f>F108</f>
        <v>176.446</v>
      </c>
      <c r="G112" s="19"/>
      <c r="H112" s="62">
        <f t="shared" ref="H112" si="18">F112*G112</f>
        <v>0</v>
      </c>
    </row>
    <row r="113" spans="1:8" ht="20.100000000000001" customHeight="1">
      <c r="A113" s="2">
        <f t="shared" si="16"/>
        <v>81</v>
      </c>
      <c r="B113" s="2"/>
      <c r="C113" s="2"/>
      <c r="D113" s="2" t="s">
        <v>113</v>
      </c>
      <c r="E113" s="19" t="s">
        <v>17</v>
      </c>
      <c r="F113" s="76">
        <f>F109</f>
        <v>25.77</v>
      </c>
      <c r="G113" s="19"/>
      <c r="H113" s="62">
        <f t="shared" ref="H113" si="19">F113*G113</f>
        <v>0</v>
      </c>
    </row>
    <row r="114" spans="1:8" ht="30" customHeight="1">
      <c r="A114" s="2">
        <f t="shared" si="16"/>
        <v>82</v>
      </c>
      <c r="B114" s="2"/>
      <c r="C114" s="2"/>
      <c r="D114" s="2" t="s">
        <v>127</v>
      </c>
      <c r="E114" s="19" t="s">
        <v>17</v>
      </c>
      <c r="F114" s="76">
        <v>13.717000000000001</v>
      </c>
      <c r="G114" s="19"/>
      <c r="H114" s="62">
        <f t="shared" ref="H114:H116" si="20">F114*G114</f>
        <v>0</v>
      </c>
    </row>
    <row r="115" spans="1:8" ht="20.100000000000001" customHeight="1">
      <c r="A115" s="2">
        <f t="shared" si="16"/>
        <v>83</v>
      </c>
      <c r="B115" s="2"/>
      <c r="C115" s="2"/>
      <c r="D115" s="2" t="s">
        <v>125</v>
      </c>
      <c r="E115" s="19" t="s">
        <v>17</v>
      </c>
      <c r="F115" s="76">
        <v>42.856000000000002</v>
      </c>
      <c r="G115" s="19"/>
      <c r="H115" s="62">
        <f t="shared" ref="H115" si="21">F115*G115</f>
        <v>0</v>
      </c>
    </row>
    <row r="116" spans="1:8" ht="20.100000000000001" customHeight="1">
      <c r="A116" s="2">
        <f t="shared" si="16"/>
        <v>84</v>
      </c>
      <c r="B116" s="2"/>
      <c r="C116" s="2"/>
      <c r="D116" s="2" t="s">
        <v>126</v>
      </c>
      <c r="E116" s="19" t="s">
        <v>18</v>
      </c>
      <c r="F116" s="76">
        <f>(F114+F115)*2/1000</f>
        <v>0.113146</v>
      </c>
      <c r="G116" s="19"/>
      <c r="H116" s="62">
        <f t="shared" si="20"/>
        <v>0</v>
      </c>
    </row>
    <row r="117" spans="1:8" ht="30" customHeight="1">
      <c r="A117" s="2">
        <f t="shared" si="16"/>
        <v>85</v>
      </c>
      <c r="B117" s="2"/>
      <c r="C117" s="2"/>
      <c r="D117" s="2" t="s">
        <v>129</v>
      </c>
      <c r="E117" s="19" t="s">
        <v>17</v>
      </c>
      <c r="F117" s="76">
        <v>225</v>
      </c>
      <c r="G117" s="19"/>
      <c r="H117" s="62">
        <f t="shared" ref="H117:H118" si="22">F117*G117</f>
        <v>0</v>
      </c>
    </row>
    <row r="118" spans="1:8" ht="20.100000000000001" customHeight="1" thickBot="1">
      <c r="A118" s="2">
        <f t="shared" si="16"/>
        <v>86</v>
      </c>
      <c r="B118" s="2"/>
      <c r="C118" s="2"/>
      <c r="D118" s="2" t="s">
        <v>128</v>
      </c>
      <c r="E118" s="19" t="s">
        <v>17</v>
      </c>
      <c r="F118" s="76">
        <v>225</v>
      </c>
      <c r="G118" s="19"/>
      <c r="H118" s="62">
        <f t="shared" si="22"/>
        <v>0</v>
      </c>
    </row>
    <row r="119" spans="1:8" ht="20.100000000000001" customHeight="1" thickBot="1">
      <c r="A119" s="39"/>
      <c r="B119" s="38"/>
      <c r="C119" s="38"/>
      <c r="D119" s="77" t="s">
        <v>116</v>
      </c>
      <c r="E119" s="41"/>
      <c r="F119" s="42"/>
      <c r="G119" s="41"/>
      <c r="H119" s="64">
        <f>SUM(H113:H118)</f>
        <v>0</v>
      </c>
    </row>
    <row r="120" spans="1:8" ht="9.9499999999999993" customHeight="1" thickBot="1"/>
    <row r="121" spans="1:8" ht="20.100000000000001" customHeight="1" thickBot="1">
      <c r="A121" s="39"/>
      <c r="B121" s="30">
        <v>713</v>
      </c>
      <c r="C121" s="40"/>
      <c r="D121" s="30" t="s">
        <v>117</v>
      </c>
      <c r="E121" s="43"/>
      <c r="F121" s="44"/>
      <c r="G121" s="43"/>
      <c r="H121" s="72"/>
    </row>
    <row r="122" spans="1:8" ht="20.100000000000001" customHeight="1">
      <c r="A122" s="4">
        <f>A118+1</f>
        <v>87</v>
      </c>
      <c r="B122" s="4"/>
      <c r="C122" s="4"/>
      <c r="D122" s="2" t="s">
        <v>119</v>
      </c>
      <c r="E122" s="17" t="s">
        <v>17</v>
      </c>
      <c r="F122" s="75">
        <v>114.182</v>
      </c>
      <c r="G122" s="17"/>
      <c r="H122" s="62">
        <f t="shared" ref="H122:H128" si="23">F122*G122</f>
        <v>0</v>
      </c>
    </row>
    <row r="123" spans="1:8" ht="20.100000000000001" customHeight="1">
      <c r="A123" s="2">
        <f t="shared" ref="A123:A128" si="24">A122+1</f>
        <v>88</v>
      </c>
      <c r="B123" s="2"/>
      <c r="C123" s="2"/>
      <c r="D123" s="2" t="s">
        <v>120</v>
      </c>
      <c r="E123" s="19" t="s">
        <v>17</v>
      </c>
      <c r="F123" s="76">
        <f>F122</f>
        <v>114.182</v>
      </c>
      <c r="G123" s="19"/>
      <c r="H123" s="62">
        <f t="shared" si="23"/>
        <v>0</v>
      </c>
    </row>
    <row r="124" spans="1:8" ht="20.100000000000001" customHeight="1">
      <c r="A124" s="2">
        <f t="shared" si="24"/>
        <v>89</v>
      </c>
      <c r="B124" s="2"/>
      <c r="C124" s="2"/>
      <c r="D124" s="2" t="s">
        <v>121</v>
      </c>
      <c r="E124" s="19" t="s">
        <v>17</v>
      </c>
      <c r="F124" s="76">
        <f>F122</f>
        <v>114.182</v>
      </c>
      <c r="G124" s="19"/>
      <c r="H124" s="62">
        <f t="shared" si="23"/>
        <v>0</v>
      </c>
    </row>
    <row r="125" spans="1:8" ht="20.100000000000001" customHeight="1">
      <c r="A125" s="2">
        <f t="shared" si="24"/>
        <v>90</v>
      </c>
      <c r="B125" s="2"/>
      <c r="C125" s="2"/>
      <c r="D125" s="2" t="s">
        <v>122</v>
      </c>
      <c r="E125" s="19" t="s">
        <v>17</v>
      </c>
      <c r="F125" s="76">
        <f>F126+F127+F128</f>
        <v>93.550000000000011</v>
      </c>
      <c r="G125" s="19"/>
      <c r="H125" s="62">
        <f t="shared" si="23"/>
        <v>0</v>
      </c>
    </row>
    <row r="126" spans="1:8" ht="20.100000000000001" customHeight="1">
      <c r="A126" s="2">
        <f t="shared" si="24"/>
        <v>91</v>
      </c>
      <c r="B126" s="2"/>
      <c r="C126" s="2"/>
      <c r="D126" s="2" t="s">
        <v>123</v>
      </c>
      <c r="E126" s="19" t="s">
        <v>17</v>
      </c>
      <c r="F126" s="76">
        <v>66.81</v>
      </c>
      <c r="G126" s="19"/>
      <c r="H126" s="62">
        <f t="shared" si="23"/>
        <v>0</v>
      </c>
    </row>
    <row r="127" spans="1:8" ht="20.100000000000001" customHeight="1">
      <c r="A127" s="2">
        <f t="shared" si="24"/>
        <v>92</v>
      </c>
      <c r="B127" s="2"/>
      <c r="C127" s="2"/>
      <c r="D127" s="2" t="s">
        <v>130</v>
      </c>
      <c r="E127" s="19" t="s">
        <v>11</v>
      </c>
      <c r="F127" s="76">
        <v>7.54</v>
      </c>
      <c r="G127" s="19"/>
      <c r="H127" s="62">
        <f t="shared" ref="H127" si="25">F127*G127</f>
        <v>0</v>
      </c>
    </row>
    <row r="128" spans="1:8" ht="20.100000000000001" customHeight="1" thickBot="1">
      <c r="A128" s="2">
        <f t="shared" si="24"/>
        <v>93</v>
      </c>
      <c r="B128" s="2"/>
      <c r="C128" s="2"/>
      <c r="D128" s="2" t="s">
        <v>124</v>
      </c>
      <c r="E128" s="19" t="s">
        <v>17</v>
      </c>
      <c r="F128" s="76">
        <v>19.2</v>
      </c>
      <c r="G128" s="19"/>
      <c r="H128" s="62">
        <f t="shared" si="23"/>
        <v>0</v>
      </c>
    </row>
    <row r="129" spans="1:8" ht="20.100000000000001" customHeight="1" thickBot="1">
      <c r="A129" s="39"/>
      <c r="B129" s="38"/>
      <c r="C129" s="38"/>
      <c r="D129" s="77" t="s">
        <v>118</v>
      </c>
      <c r="E129" s="41"/>
      <c r="F129" s="42"/>
      <c r="G129" s="41"/>
      <c r="H129" s="64">
        <f>SUM(H122:H128)</f>
        <v>0</v>
      </c>
    </row>
    <row r="130" spans="1:8" ht="20.100000000000001" customHeight="1" thickBot="1">
      <c r="A130" s="39"/>
      <c r="B130" s="38"/>
      <c r="C130" s="38"/>
      <c r="D130" s="51" t="s">
        <v>193</v>
      </c>
      <c r="E130" s="41"/>
      <c r="F130" s="42"/>
      <c r="G130" s="41"/>
      <c r="H130" s="64">
        <f>H119+H129</f>
        <v>0</v>
      </c>
    </row>
    <row r="131" spans="1:8" ht="9.9499999999999993" customHeight="1" thickBot="1"/>
    <row r="132" spans="1:8" ht="20.100000000000001" customHeight="1" thickBot="1">
      <c r="A132" s="39"/>
      <c r="B132" s="38">
        <v>72</v>
      </c>
      <c r="C132" s="40"/>
      <c r="D132" s="38" t="s">
        <v>132</v>
      </c>
      <c r="E132" s="43"/>
      <c r="F132" s="44"/>
      <c r="G132" s="43"/>
      <c r="H132" s="72"/>
    </row>
    <row r="133" spans="1:8" ht="20.100000000000001" customHeight="1" thickBot="1">
      <c r="A133" s="2">
        <f>A128+1</f>
        <v>94</v>
      </c>
      <c r="B133" s="2"/>
      <c r="C133" s="2"/>
      <c r="D133" s="2" t="s">
        <v>132</v>
      </c>
      <c r="E133" s="19" t="s">
        <v>133</v>
      </c>
      <c r="F133" s="76">
        <v>1</v>
      </c>
      <c r="G133" s="19"/>
      <c r="H133" s="62">
        <f t="shared" ref="H133" si="26">F133*G133</f>
        <v>0</v>
      </c>
    </row>
    <row r="134" spans="1:8" ht="20.100000000000001" customHeight="1" thickBot="1">
      <c r="A134" s="39"/>
      <c r="B134" s="38"/>
      <c r="C134" s="38"/>
      <c r="D134" s="51" t="s">
        <v>134</v>
      </c>
      <c r="E134" s="41"/>
      <c r="F134" s="42"/>
      <c r="G134" s="41"/>
      <c r="H134" s="64">
        <f>SUM(H133:H133)</f>
        <v>0</v>
      </c>
    </row>
    <row r="135" spans="1:8" ht="9.9499999999999993" customHeight="1" thickBot="1"/>
    <row r="136" spans="1:8" ht="20.100000000000001" customHeight="1" thickBot="1">
      <c r="A136" s="39"/>
      <c r="B136" s="38">
        <v>73</v>
      </c>
      <c r="C136" s="40"/>
      <c r="D136" s="38" t="s">
        <v>135</v>
      </c>
      <c r="E136" s="43"/>
      <c r="F136" s="44"/>
      <c r="G136" s="43"/>
      <c r="H136" s="72"/>
    </row>
    <row r="137" spans="1:8" ht="20.100000000000001" customHeight="1" thickBot="1">
      <c r="A137" s="2">
        <f>A133+1</f>
        <v>95</v>
      </c>
      <c r="B137" s="2"/>
      <c r="C137" s="2"/>
      <c r="D137" s="2" t="s">
        <v>135</v>
      </c>
      <c r="E137" s="19" t="s">
        <v>133</v>
      </c>
      <c r="F137" s="76">
        <v>1</v>
      </c>
      <c r="G137" s="19"/>
      <c r="H137" s="62">
        <f t="shared" ref="H137" si="27">F137*G137</f>
        <v>0</v>
      </c>
    </row>
    <row r="138" spans="1:8" ht="20.100000000000001" customHeight="1" thickBot="1">
      <c r="A138" s="39"/>
      <c r="B138" s="38"/>
      <c r="C138" s="38"/>
      <c r="D138" s="51" t="s">
        <v>136</v>
      </c>
      <c r="E138" s="41"/>
      <c r="F138" s="42"/>
      <c r="G138" s="41"/>
      <c r="H138" s="64">
        <f>SUM(H137:H137)</f>
        <v>0</v>
      </c>
    </row>
    <row r="139" spans="1:8" ht="9.9499999999999993" customHeight="1" thickBot="1"/>
    <row r="140" spans="1:8" ht="20.100000000000001" customHeight="1" thickBot="1">
      <c r="A140" s="39"/>
      <c r="B140" s="38">
        <v>76</v>
      </c>
      <c r="C140" s="40"/>
      <c r="D140" s="38" t="s">
        <v>137</v>
      </c>
      <c r="E140" s="43"/>
      <c r="F140" s="44"/>
      <c r="G140" s="43"/>
      <c r="H140" s="72"/>
    </row>
    <row r="141" spans="1:8" ht="20.100000000000001" customHeight="1" thickBot="1">
      <c r="A141" s="39"/>
      <c r="B141" s="30">
        <v>762</v>
      </c>
      <c r="C141" s="40"/>
      <c r="D141" s="30" t="s">
        <v>138</v>
      </c>
      <c r="E141" s="43"/>
      <c r="F141" s="44"/>
      <c r="G141" s="43"/>
      <c r="H141" s="72"/>
    </row>
    <row r="142" spans="1:8" ht="20.100000000000001" customHeight="1">
      <c r="A142" s="4">
        <f>A137+1</f>
        <v>96</v>
      </c>
      <c r="B142" s="4"/>
      <c r="C142" s="4"/>
      <c r="D142" s="4" t="s">
        <v>140</v>
      </c>
      <c r="E142" s="17" t="s">
        <v>31</v>
      </c>
      <c r="F142" s="75">
        <v>4</v>
      </c>
      <c r="G142" s="17"/>
      <c r="H142" s="62">
        <f t="shared" ref="H142:H152" si="28">F142*G142</f>
        <v>0</v>
      </c>
    </row>
    <row r="143" spans="1:8" ht="20.100000000000001" customHeight="1">
      <c r="A143" s="2">
        <f t="shared" ref="A143:A148" si="29">A142+1</f>
        <v>97</v>
      </c>
      <c r="B143" s="2"/>
      <c r="C143" s="2"/>
      <c r="D143" s="2" t="s">
        <v>141</v>
      </c>
      <c r="E143" s="19" t="s">
        <v>31</v>
      </c>
      <c r="F143" s="76">
        <v>88</v>
      </c>
      <c r="G143" s="20"/>
      <c r="H143" s="62">
        <f t="shared" si="28"/>
        <v>0</v>
      </c>
    </row>
    <row r="144" spans="1:8" ht="54.95" customHeight="1">
      <c r="A144" s="2">
        <f t="shared" si="29"/>
        <v>98</v>
      </c>
      <c r="B144" s="2"/>
      <c r="C144" s="2"/>
      <c r="D144" s="2" t="s">
        <v>148</v>
      </c>
      <c r="E144" s="19" t="s">
        <v>31</v>
      </c>
      <c r="F144" s="76">
        <v>50</v>
      </c>
      <c r="G144" s="19"/>
      <c r="H144" s="62">
        <f t="shared" si="28"/>
        <v>0</v>
      </c>
    </row>
    <row r="145" spans="1:8" ht="54.95" customHeight="1">
      <c r="A145" s="2">
        <f t="shared" si="29"/>
        <v>99</v>
      </c>
      <c r="B145" s="2"/>
      <c r="C145" s="2"/>
      <c r="D145" s="2" t="s">
        <v>149</v>
      </c>
      <c r="E145" s="19" t="s">
        <v>31</v>
      </c>
      <c r="F145" s="76">
        <v>38</v>
      </c>
      <c r="G145" s="19"/>
      <c r="H145" s="62">
        <f t="shared" ref="H145" si="30">F145*G145</f>
        <v>0</v>
      </c>
    </row>
    <row r="146" spans="1:8" ht="20.100000000000001" customHeight="1">
      <c r="A146" s="2">
        <f t="shared" si="29"/>
        <v>100</v>
      </c>
      <c r="B146" s="2"/>
      <c r="C146" s="2"/>
      <c r="D146" s="2" t="s">
        <v>150</v>
      </c>
      <c r="E146" s="19" t="s">
        <v>31</v>
      </c>
      <c r="F146" s="76">
        <v>20</v>
      </c>
      <c r="G146" s="19"/>
      <c r="H146" s="62">
        <f t="shared" si="28"/>
        <v>0</v>
      </c>
    </row>
    <row r="147" spans="1:8" ht="20.100000000000001" customHeight="1">
      <c r="A147" s="2">
        <f t="shared" si="29"/>
        <v>101</v>
      </c>
      <c r="B147" s="2"/>
      <c r="C147" s="2"/>
      <c r="D147" s="2" t="s">
        <v>151</v>
      </c>
      <c r="E147" s="19" t="s">
        <v>31</v>
      </c>
      <c r="F147" s="76">
        <v>102</v>
      </c>
      <c r="G147" s="19"/>
      <c r="H147" s="62">
        <f t="shared" ref="H147" si="31">F147*G147</f>
        <v>0</v>
      </c>
    </row>
    <row r="148" spans="1:8" ht="20.100000000000001" customHeight="1">
      <c r="A148" s="2">
        <f t="shared" si="29"/>
        <v>102</v>
      </c>
      <c r="B148" s="2"/>
      <c r="C148" s="2"/>
      <c r="D148" s="2" t="s">
        <v>143</v>
      </c>
      <c r="E148" s="19" t="s">
        <v>45</v>
      </c>
      <c r="F148" s="76">
        <v>540.82000000000005</v>
      </c>
      <c r="G148" s="19"/>
      <c r="H148" s="62">
        <f t="shared" si="28"/>
        <v>0</v>
      </c>
    </row>
    <row r="149" spans="1:8" ht="20.100000000000001" customHeight="1">
      <c r="A149" s="2">
        <f t="shared" ref="A149:A154" si="32">A148+1</f>
        <v>103</v>
      </c>
      <c r="B149" s="2"/>
      <c r="C149" s="2"/>
      <c r="D149" s="2" t="s">
        <v>147</v>
      </c>
      <c r="E149" s="19" t="s">
        <v>11</v>
      </c>
      <c r="F149" s="76">
        <v>7.8170000000000002</v>
      </c>
      <c r="G149" s="19"/>
      <c r="H149" s="62">
        <f t="shared" si="28"/>
        <v>0</v>
      </c>
    </row>
    <row r="150" spans="1:8" ht="20.100000000000001" customHeight="1">
      <c r="A150" s="2">
        <f t="shared" si="32"/>
        <v>104</v>
      </c>
      <c r="B150" s="2"/>
      <c r="C150" s="2"/>
      <c r="D150" s="2" t="s">
        <v>144</v>
      </c>
      <c r="E150" s="19" t="s">
        <v>17</v>
      </c>
      <c r="F150" s="76">
        <v>193.86</v>
      </c>
      <c r="G150" s="19"/>
      <c r="H150" s="62">
        <f t="shared" si="28"/>
        <v>0</v>
      </c>
    </row>
    <row r="151" spans="1:8" ht="20.100000000000001" customHeight="1">
      <c r="A151" s="2">
        <f t="shared" si="32"/>
        <v>105</v>
      </c>
      <c r="B151" s="2"/>
      <c r="C151" s="2"/>
      <c r="D151" s="2" t="s">
        <v>145</v>
      </c>
      <c r="E151" s="19" t="s">
        <v>17</v>
      </c>
      <c r="F151" s="76">
        <v>193.86</v>
      </c>
      <c r="G151" s="19"/>
      <c r="H151" s="62">
        <f t="shared" si="28"/>
        <v>0</v>
      </c>
    </row>
    <row r="152" spans="1:8" ht="20.100000000000001" customHeight="1">
      <c r="A152" s="2">
        <f t="shared" si="32"/>
        <v>106</v>
      </c>
      <c r="B152" s="2"/>
      <c r="C152" s="2"/>
      <c r="D152" s="2" t="s">
        <v>146</v>
      </c>
      <c r="E152" s="19" t="s">
        <v>11</v>
      </c>
      <c r="F152" s="76">
        <v>2.1539999999999999</v>
      </c>
      <c r="G152" s="19"/>
      <c r="H152" s="62">
        <f t="shared" si="28"/>
        <v>0</v>
      </c>
    </row>
    <row r="153" spans="1:8" ht="20.100000000000001" customHeight="1">
      <c r="A153" s="2">
        <f t="shared" si="32"/>
        <v>107</v>
      </c>
      <c r="B153" s="2"/>
      <c r="C153" s="2"/>
      <c r="D153" s="2" t="s">
        <v>152</v>
      </c>
      <c r="E153" s="19" t="s">
        <v>17</v>
      </c>
      <c r="F153" s="76">
        <v>61.7</v>
      </c>
      <c r="G153" s="19"/>
      <c r="H153" s="62">
        <f t="shared" ref="H153" si="33">F153*G153</f>
        <v>0</v>
      </c>
    </row>
    <row r="154" spans="1:8" ht="20.100000000000001" customHeight="1" thickBot="1">
      <c r="A154" s="2">
        <f t="shared" si="32"/>
        <v>108</v>
      </c>
      <c r="B154" s="2"/>
      <c r="C154" s="2"/>
      <c r="D154" s="2" t="s">
        <v>153</v>
      </c>
      <c r="E154" s="19" t="s">
        <v>11</v>
      </c>
      <c r="F154" s="76">
        <v>0.93</v>
      </c>
      <c r="G154" s="19"/>
      <c r="H154" s="62">
        <f t="shared" ref="H154" si="34">F154*G154</f>
        <v>0</v>
      </c>
    </row>
    <row r="155" spans="1:8" ht="20.100000000000001" customHeight="1" thickBot="1">
      <c r="A155" s="39"/>
      <c r="B155" s="38"/>
      <c r="C155" s="38"/>
      <c r="D155" s="77" t="s">
        <v>139</v>
      </c>
      <c r="E155" s="41"/>
      <c r="F155" s="42"/>
      <c r="G155" s="41"/>
      <c r="H155" s="64">
        <f>SUM(H142:H154)</f>
        <v>0</v>
      </c>
    </row>
    <row r="156" spans="1:8" ht="9.9499999999999993" customHeight="1" thickBot="1"/>
    <row r="157" spans="1:8" ht="20.100000000000001" customHeight="1" thickBot="1">
      <c r="A157" s="39"/>
      <c r="B157" s="30">
        <v>763</v>
      </c>
      <c r="C157" s="40"/>
      <c r="D157" s="30" t="s">
        <v>154</v>
      </c>
      <c r="E157" s="43"/>
      <c r="F157" s="44"/>
      <c r="G157" s="43"/>
      <c r="H157" s="72"/>
    </row>
    <row r="158" spans="1:8" ht="30" customHeight="1">
      <c r="A158" s="4">
        <f>A154+1</f>
        <v>109</v>
      </c>
      <c r="B158" s="4"/>
      <c r="C158" s="4"/>
      <c r="D158" s="4" t="s">
        <v>245</v>
      </c>
      <c r="E158" s="17" t="s">
        <v>17</v>
      </c>
      <c r="F158" s="75">
        <v>103</v>
      </c>
      <c r="G158" s="17"/>
      <c r="H158" s="62">
        <f t="shared" ref="H158:H159" si="35">F158*G158</f>
        <v>0</v>
      </c>
    </row>
    <row r="159" spans="1:8" ht="20.100000000000001" customHeight="1" thickBot="1">
      <c r="A159" s="2">
        <f t="shared" ref="A159" si="36">A158+1</f>
        <v>110</v>
      </c>
      <c r="B159" s="2"/>
      <c r="C159" s="2"/>
      <c r="D159" s="2" t="s">
        <v>155</v>
      </c>
      <c r="E159" s="19" t="s">
        <v>17</v>
      </c>
      <c r="F159" s="76">
        <v>103</v>
      </c>
      <c r="G159" s="20"/>
      <c r="H159" s="62">
        <f t="shared" si="35"/>
        <v>0</v>
      </c>
    </row>
    <row r="160" spans="1:8" ht="20.100000000000001" customHeight="1" thickBot="1">
      <c r="A160" s="39"/>
      <c r="B160" s="38"/>
      <c r="C160" s="38"/>
      <c r="D160" s="77" t="s">
        <v>156</v>
      </c>
      <c r="E160" s="41"/>
      <c r="F160" s="42"/>
      <c r="G160" s="41"/>
      <c r="H160" s="64">
        <f>SUM(H158:H159)</f>
        <v>0</v>
      </c>
    </row>
    <row r="161" spans="1:8" ht="9.9499999999999993" customHeight="1" thickBot="1"/>
    <row r="162" spans="1:8" ht="20.100000000000001" customHeight="1" thickBot="1">
      <c r="A162" s="39"/>
      <c r="B162" s="30">
        <v>764</v>
      </c>
      <c r="C162" s="40"/>
      <c r="D162" s="30" t="s">
        <v>157</v>
      </c>
      <c r="E162" s="43"/>
      <c r="F162" s="44"/>
      <c r="G162" s="43"/>
      <c r="H162" s="72"/>
    </row>
    <row r="163" spans="1:8" ht="20.100000000000001" customHeight="1">
      <c r="A163" s="4">
        <f>A159+1</f>
        <v>111</v>
      </c>
      <c r="B163" s="4"/>
      <c r="C163" s="4"/>
      <c r="D163" s="4" t="s">
        <v>158</v>
      </c>
      <c r="E163" s="17" t="s">
        <v>45</v>
      </c>
      <c r="F163" s="75">
        <v>32</v>
      </c>
      <c r="G163" s="17"/>
      <c r="H163" s="62">
        <f t="shared" ref="H163:H164" si="37">F163*G163</f>
        <v>0</v>
      </c>
    </row>
    <row r="164" spans="1:8" ht="20.100000000000001" customHeight="1">
      <c r="A164" s="2">
        <f t="shared" ref="A164" si="38">A163+1</f>
        <v>112</v>
      </c>
      <c r="B164" s="2"/>
      <c r="C164" s="2"/>
      <c r="D164" s="2" t="s">
        <v>159</v>
      </c>
      <c r="E164" s="19" t="s">
        <v>45</v>
      </c>
      <c r="F164" s="76">
        <v>16</v>
      </c>
      <c r="G164" s="20"/>
      <c r="H164" s="62">
        <f t="shared" si="37"/>
        <v>0</v>
      </c>
    </row>
    <row r="165" spans="1:8" ht="20.100000000000001" customHeight="1" thickBot="1">
      <c r="A165" s="2">
        <f t="shared" ref="A165" si="39">A164+1</f>
        <v>113</v>
      </c>
      <c r="B165" s="2"/>
      <c r="C165" s="2"/>
      <c r="D165" s="2" t="s">
        <v>160</v>
      </c>
      <c r="E165" s="19" t="s">
        <v>45</v>
      </c>
      <c r="F165" s="76">
        <v>14.85</v>
      </c>
      <c r="G165" s="20"/>
      <c r="H165" s="62">
        <f t="shared" ref="H165" si="40">F165*G165</f>
        <v>0</v>
      </c>
    </row>
    <row r="166" spans="1:8" ht="20.100000000000001" customHeight="1" thickBot="1">
      <c r="A166" s="39"/>
      <c r="B166" s="38"/>
      <c r="C166" s="38"/>
      <c r="D166" s="77" t="s">
        <v>161</v>
      </c>
      <c r="E166" s="41"/>
      <c r="F166" s="42"/>
      <c r="G166" s="41"/>
      <c r="H166" s="64">
        <f>SUM(H163:H165)</f>
        <v>0</v>
      </c>
    </row>
    <row r="167" spans="1:8" ht="9.9499999999999993" customHeight="1" thickBot="1"/>
    <row r="168" spans="1:8" ht="20.100000000000001" customHeight="1" thickBot="1">
      <c r="A168" s="39"/>
      <c r="B168" s="30">
        <v>765</v>
      </c>
      <c r="C168" s="40"/>
      <c r="D168" s="30" t="s">
        <v>162</v>
      </c>
      <c r="E168" s="43"/>
      <c r="F168" s="44"/>
      <c r="G168" s="43"/>
      <c r="H168" s="72"/>
    </row>
    <row r="169" spans="1:8" ht="20.100000000000001" customHeight="1" thickBot="1">
      <c r="A169" s="4">
        <f>A165+1</f>
        <v>114</v>
      </c>
      <c r="B169" s="4"/>
      <c r="C169" s="4"/>
      <c r="D169" s="4" t="s">
        <v>172</v>
      </c>
      <c r="E169" s="17" t="s">
        <v>17</v>
      </c>
      <c r="F169" s="75">
        <v>193.86</v>
      </c>
      <c r="G169" s="17"/>
      <c r="H169" s="62">
        <f t="shared" ref="H169" si="41">F169*G169</f>
        <v>0</v>
      </c>
    </row>
    <row r="170" spans="1:8" ht="20.100000000000001" customHeight="1" thickBot="1">
      <c r="A170" s="39"/>
      <c r="B170" s="38"/>
      <c r="C170" s="38"/>
      <c r="D170" s="77" t="s">
        <v>163</v>
      </c>
      <c r="E170" s="41"/>
      <c r="F170" s="42"/>
      <c r="G170" s="41"/>
      <c r="H170" s="64">
        <f>SUM(H169:H169)</f>
        <v>0</v>
      </c>
    </row>
    <row r="171" spans="1:8" ht="9.9499999999999993" customHeight="1" thickBot="1"/>
    <row r="172" spans="1:8" ht="20.100000000000001" customHeight="1" thickBot="1">
      <c r="A172" s="39"/>
      <c r="B172" s="30">
        <v>766</v>
      </c>
      <c r="C172" s="40"/>
      <c r="D172" s="30" t="s">
        <v>164</v>
      </c>
      <c r="E172" s="43"/>
      <c r="F172" s="44"/>
      <c r="G172" s="43"/>
      <c r="H172" s="72"/>
    </row>
    <row r="173" spans="1:8" ht="20.100000000000001" customHeight="1">
      <c r="A173" s="4">
        <f>A169+1</f>
        <v>115</v>
      </c>
      <c r="B173" s="4"/>
      <c r="C173" s="4"/>
      <c r="D173" s="4" t="s">
        <v>165</v>
      </c>
      <c r="E173" s="17" t="s">
        <v>17</v>
      </c>
      <c r="F173" s="75">
        <v>20.100000000000001</v>
      </c>
      <c r="G173" s="17"/>
      <c r="H173" s="62">
        <f t="shared" ref="H173:H175" si="42">F173*G173</f>
        <v>0</v>
      </c>
    </row>
    <row r="174" spans="1:8" ht="20.100000000000001" customHeight="1">
      <c r="A174" s="2">
        <f t="shared" ref="A174:A175" si="43">A173+1</f>
        <v>116</v>
      </c>
      <c r="B174" s="2"/>
      <c r="C174" s="2"/>
      <c r="D174" s="2" t="s">
        <v>166</v>
      </c>
      <c r="E174" s="19" t="s">
        <v>17</v>
      </c>
      <c r="F174" s="76">
        <v>4.9349999999999996</v>
      </c>
      <c r="G174" s="20"/>
      <c r="H174" s="62">
        <f t="shared" si="42"/>
        <v>0</v>
      </c>
    </row>
    <row r="175" spans="1:8" ht="30" customHeight="1">
      <c r="A175" s="2">
        <f t="shared" si="43"/>
        <v>117</v>
      </c>
      <c r="B175" s="2"/>
      <c r="C175" s="2"/>
      <c r="D175" s="2" t="s">
        <v>167</v>
      </c>
      <c r="E175" s="19" t="s">
        <v>17</v>
      </c>
      <c r="F175" s="76">
        <v>5.875</v>
      </c>
      <c r="G175" s="20"/>
      <c r="H175" s="62">
        <f t="shared" si="42"/>
        <v>0</v>
      </c>
    </row>
    <row r="176" spans="1:8" ht="30" customHeight="1">
      <c r="A176" s="2">
        <f t="shared" ref="A176" si="44">A175+1</f>
        <v>118</v>
      </c>
      <c r="B176" s="2"/>
      <c r="C176" s="2"/>
      <c r="D176" s="2" t="s">
        <v>168</v>
      </c>
      <c r="E176" s="19" t="s">
        <v>31</v>
      </c>
      <c r="F176" s="76">
        <v>9</v>
      </c>
      <c r="G176" s="20"/>
      <c r="H176" s="62">
        <f t="shared" ref="H176" si="45">F176*G176</f>
        <v>0</v>
      </c>
    </row>
    <row r="177" spans="1:8" ht="20.100000000000001" customHeight="1">
      <c r="A177" s="2">
        <f t="shared" ref="A177" si="46">A176+1</f>
        <v>119</v>
      </c>
      <c r="B177" s="2"/>
      <c r="C177" s="2"/>
      <c r="D177" s="2" t="s">
        <v>173</v>
      </c>
      <c r="E177" s="19" t="s">
        <v>31</v>
      </c>
      <c r="F177" s="76">
        <v>2</v>
      </c>
      <c r="G177" s="20"/>
      <c r="H177" s="62">
        <f t="shared" ref="H177" si="47">F177*G177</f>
        <v>0</v>
      </c>
    </row>
    <row r="178" spans="1:8" ht="20.100000000000001" customHeight="1">
      <c r="A178" s="2">
        <f t="shared" ref="A178:A180" si="48">A177+1</f>
        <v>120</v>
      </c>
      <c r="B178" s="2"/>
      <c r="C178" s="2"/>
      <c r="D178" s="2" t="s">
        <v>174</v>
      </c>
      <c r="E178" s="19" t="s">
        <v>31</v>
      </c>
      <c r="F178" s="76">
        <v>7</v>
      </c>
      <c r="G178" s="20"/>
      <c r="H178" s="62">
        <f t="shared" ref="H178:H180" si="49">F178*G178</f>
        <v>0</v>
      </c>
    </row>
    <row r="179" spans="1:8" ht="20.100000000000001" customHeight="1">
      <c r="A179" s="2">
        <f t="shared" si="48"/>
        <v>121</v>
      </c>
      <c r="B179" s="2"/>
      <c r="C179" s="2"/>
      <c r="D179" s="2" t="s">
        <v>169</v>
      </c>
      <c r="E179" s="19" t="s">
        <v>31</v>
      </c>
      <c r="F179" s="76">
        <v>9</v>
      </c>
      <c r="G179" s="20"/>
      <c r="H179" s="62">
        <f t="shared" si="49"/>
        <v>0</v>
      </c>
    </row>
    <row r="180" spans="1:8" ht="30" customHeight="1">
      <c r="A180" s="2">
        <f t="shared" si="48"/>
        <v>122</v>
      </c>
      <c r="B180" s="2"/>
      <c r="C180" s="2"/>
      <c r="D180" s="2" t="s">
        <v>170</v>
      </c>
      <c r="E180" s="19" t="s">
        <v>31</v>
      </c>
      <c r="F180" s="76">
        <v>2</v>
      </c>
      <c r="G180" s="20"/>
      <c r="H180" s="62">
        <f t="shared" si="49"/>
        <v>0</v>
      </c>
    </row>
    <row r="181" spans="1:8" ht="30" customHeight="1">
      <c r="A181" s="2">
        <f t="shared" ref="A181:A185" si="50">A180+1</f>
        <v>123</v>
      </c>
      <c r="B181" s="2"/>
      <c r="C181" s="2"/>
      <c r="D181" s="2" t="s">
        <v>171</v>
      </c>
      <c r="E181" s="19" t="s">
        <v>31</v>
      </c>
      <c r="F181" s="76">
        <v>7</v>
      </c>
      <c r="G181" s="20"/>
      <c r="H181" s="62">
        <f t="shared" ref="H181:H185" si="51">F181*G181</f>
        <v>0</v>
      </c>
    </row>
    <row r="182" spans="1:8" ht="20.100000000000001" customHeight="1">
      <c r="A182" s="2">
        <f t="shared" si="50"/>
        <v>124</v>
      </c>
      <c r="B182" s="2"/>
      <c r="C182" s="2"/>
      <c r="D182" s="2" t="s">
        <v>183</v>
      </c>
      <c r="E182" s="19" t="s">
        <v>31</v>
      </c>
      <c r="F182" s="76">
        <v>7</v>
      </c>
      <c r="G182" s="20"/>
      <c r="H182" s="62">
        <f t="shared" si="51"/>
        <v>0</v>
      </c>
    </row>
    <row r="183" spans="1:8" ht="30" customHeight="1">
      <c r="A183" s="2">
        <f t="shared" si="50"/>
        <v>125</v>
      </c>
      <c r="B183" s="2"/>
      <c r="C183" s="2"/>
      <c r="D183" s="2" t="s">
        <v>184</v>
      </c>
      <c r="E183" s="19" t="s">
        <v>45</v>
      </c>
      <c r="F183" s="76">
        <v>19.899999999999999</v>
      </c>
      <c r="G183" s="20"/>
      <c r="H183" s="62">
        <f t="shared" si="51"/>
        <v>0</v>
      </c>
    </row>
    <row r="184" spans="1:8" ht="20.100000000000001" customHeight="1">
      <c r="A184" s="2">
        <f t="shared" si="50"/>
        <v>126</v>
      </c>
      <c r="B184" s="2"/>
      <c r="C184" s="2"/>
      <c r="D184" s="2" t="s">
        <v>175</v>
      </c>
      <c r="E184" s="19" t="s">
        <v>31</v>
      </c>
      <c r="F184" s="76">
        <v>9</v>
      </c>
      <c r="G184" s="20"/>
      <c r="H184" s="62">
        <f t="shared" si="51"/>
        <v>0</v>
      </c>
    </row>
    <row r="185" spans="1:8" ht="20.100000000000001" customHeight="1">
      <c r="A185" s="2">
        <f t="shared" si="50"/>
        <v>127</v>
      </c>
      <c r="B185" s="2"/>
      <c r="C185" s="2"/>
      <c r="D185" s="2" t="s">
        <v>176</v>
      </c>
      <c r="E185" s="19" t="s">
        <v>31</v>
      </c>
      <c r="F185" s="76">
        <v>2</v>
      </c>
      <c r="G185" s="20"/>
      <c r="H185" s="62">
        <f t="shared" si="51"/>
        <v>0</v>
      </c>
    </row>
    <row r="186" spans="1:8" ht="20.100000000000001" customHeight="1">
      <c r="A186" s="2">
        <f t="shared" ref="A186" si="52">A185+1</f>
        <v>128</v>
      </c>
      <c r="B186" s="2"/>
      <c r="C186" s="2"/>
      <c r="D186" s="2" t="s">
        <v>177</v>
      </c>
      <c r="E186" s="19" t="s">
        <v>31</v>
      </c>
      <c r="F186" s="76">
        <v>7</v>
      </c>
      <c r="G186" s="20"/>
      <c r="H186" s="62">
        <f t="shared" ref="H186" si="53">F186*G186</f>
        <v>0</v>
      </c>
    </row>
    <row r="187" spans="1:8" ht="20.100000000000001" customHeight="1">
      <c r="A187" s="2">
        <f t="shared" ref="A187:A188" si="54">A186+1</f>
        <v>129</v>
      </c>
      <c r="B187" s="2"/>
      <c r="C187" s="2"/>
      <c r="D187" s="2" t="s">
        <v>178</v>
      </c>
      <c r="E187" s="19" t="s">
        <v>45</v>
      </c>
      <c r="F187" s="76">
        <v>8.5</v>
      </c>
      <c r="G187" s="20"/>
      <c r="H187" s="62">
        <f t="shared" ref="H187:H188" si="55">F187*G187</f>
        <v>0</v>
      </c>
    </row>
    <row r="188" spans="1:8" ht="20.100000000000001" customHeight="1">
      <c r="A188" s="2">
        <f t="shared" si="54"/>
        <v>130</v>
      </c>
      <c r="B188" s="2"/>
      <c r="C188" s="2"/>
      <c r="D188" s="2" t="s">
        <v>179</v>
      </c>
      <c r="E188" s="19" t="s">
        <v>45</v>
      </c>
      <c r="F188" s="76">
        <v>3.5</v>
      </c>
      <c r="G188" s="20"/>
      <c r="H188" s="62">
        <f t="shared" si="55"/>
        <v>0</v>
      </c>
    </row>
    <row r="189" spans="1:8" ht="20.100000000000001" customHeight="1" thickBot="1">
      <c r="A189" s="2">
        <f t="shared" ref="A189" si="56">A188+1</f>
        <v>131</v>
      </c>
      <c r="B189" s="2"/>
      <c r="C189" s="2"/>
      <c r="D189" s="2" t="s">
        <v>180</v>
      </c>
      <c r="E189" s="19" t="s">
        <v>17</v>
      </c>
      <c r="F189" s="76">
        <v>5.75</v>
      </c>
      <c r="G189" s="20"/>
      <c r="H189" s="62">
        <f t="shared" ref="H189" si="57">F189*G189</f>
        <v>0</v>
      </c>
    </row>
    <row r="190" spans="1:8" ht="20.100000000000001" customHeight="1" thickBot="1">
      <c r="A190" s="39"/>
      <c r="B190" s="38"/>
      <c r="C190" s="38"/>
      <c r="D190" s="77" t="s">
        <v>181</v>
      </c>
      <c r="E190" s="41"/>
      <c r="F190" s="42"/>
      <c r="G190" s="41"/>
      <c r="H190" s="64">
        <f>SUM(H173:H189)</f>
        <v>0</v>
      </c>
    </row>
    <row r="191" spans="1:8" ht="9.9499999999999993" customHeight="1" thickBot="1"/>
    <row r="192" spans="1:8" ht="20.100000000000001" customHeight="1" thickBot="1">
      <c r="A192" s="39"/>
      <c r="B192" s="30">
        <v>767</v>
      </c>
      <c r="C192" s="40"/>
      <c r="D192" s="30" t="s">
        <v>182</v>
      </c>
      <c r="E192" s="43"/>
      <c r="F192" s="44"/>
      <c r="G192" s="43"/>
      <c r="H192" s="72"/>
    </row>
    <row r="193" spans="1:8" ht="20.100000000000001" customHeight="1">
      <c r="A193" s="4">
        <f>A189+1</f>
        <v>132</v>
      </c>
      <c r="B193" s="4"/>
      <c r="C193" s="4"/>
      <c r="D193" s="4" t="s">
        <v>185</v>
      </c>
      <c r="E193" s="17" t="s">
        <v>31</v>
      </c>
      <c r="F193" s="75">
        <v>9</v>
      </c>
      <c r="G193" s="17"/>
      <c r="H193" s="62">
        <f t="shared" ref="H193:H195" si="58">F193*G193</f>
        <v>0</v>
      </c>
    </row>
    <row r="194" spans="1:8" ht="20.100000000000001" customHeight="1">
      <c r="A194" s="2">
        <f t="shared" ref="A194:A195" si="59">A193+1</f>
        <v>133</v>
      </c>
      <c r="B194" s="2"/>
      <c r="C194" s="2"/>
      <c r="D194" s="2" t="s">
        <v>186</v>
      </c>
      <c r="E194" s="19" t="s">
        <v>31</v>
      </c>
      <c r="F194" s="76">
        <v>9</v>
      </c>
      <c r="G194" s="20"/>
      <c r="H194" s="62">
        <f t="shared" si="58"/>
        <v>0</v>
      </c>
    </row>
    <row r="195" spans="1:8" ht="20.100000000000001" customHeight="1">
      <c r="A195" s="2">
        <f t="shared" si="59"/>
        <v>134</v>
      </c>
      <c r="B195" s="2"/>
      <c r="C195" s="2"/>
      <c r="D195" s="2" t="s">
        <v>187</v>
      </c>
      <c r="E195" s="19" t="s">
        <v>31</v>
      </c>
      <c r="F195" s="76">
        <v>6</v>
      </c>
      <c r="G195" s="20"/>
      <c r="H195" s="62">
        <f t="shared" si="58"/>
        <v>0</v>
      </c>
    </row>
    <row r="196" spans="1:8" ht="20.100000000000001" customHeight="1">
      <c r="A196" s="2">
        <f t="shared" ref="A196" si="60">A195+1</f>
        <v>135</v>
      </c>
      <c r="B196" s="2"/>
      <c r="C196" s="2"/>
      <c r="D196" s="2" t="s">
        <v>188</v>
      </c>
      <c r="E196" s="19" t="s">
        <v>31</v>
      </c>
      <c r="F196" s="76">
        <v>6</v>
      </c>
      <c r="G196" s="20"/>
      <c r="H196" s="62">
        <f t="shared" ref="H196" si="61">F196*G196</f>
        <v>0</v>
      </c>
    </row>
    <row r="197" spans="1:8" ht="20.100000000000001" customHeight="1">
      <c r="A197" s="2">
        <f t="shared" ref="A197" si="62">A196+1</f>
        <v>136</v>
      </c>
      <c r="B197" s="2"/>
      <c r="C197" s="2"/>
      <c r="D197" s="2" t="s">
        <v>189</v>
      </c>
      <c r="E197" s="19" t="s">
        <v>45</v>
      </c>
      <c r="F197" s="76">
        <v>7.6879999999999997</v>
      </c>
      <c r="G197" s="20"/>
      <c r="H197" s="62">
        <f t="shared" ref="H197" si="63">F197*G197</f>
        <v>0</v>
      </c>
    </row>
    <row r="198" spans="1:8" ht="20.100000000000001" customHeight="1" thickBot="1">
      <c r="A198" s="2">
        <f t="shared" ref="A198" si="64">A197+1</f>
        <v>137</v>
      </c>
      <c r="B198" s="2"/>
      <c r="C198" s="2"/>
      <c r="D198" s="2" t="s">
        <v>190</v>
      </c>
      <c r="E198" s="19" t="s">
        <v>31</v>
      </c>
      <c r="F198" s="76">
        <v>2</v>
      </c>
      <c r="G198" s="20"/>
      <c r="H198" s="62">
        <f t="shared" ref="H198" si="65">F198*G198</f>
        <v>0</v>
      </c>
    </row>
    <row r="199" spans="1:8" ht="20.100000000000001" customHeight="1" thickBot="1">
      <c r="A199" s="39"/>
      <c r="B199" s="38"/>
      <c r="C199" s="38"/>
      <c r="D199" s="77" t="s">
        <v>191</v>
      </c>
      <c r="E199" s="41"/>
      <c r="F199" s="42"/>
      <c r="G199" s="41"/>
      <c r="H199" s="64">
        <f>SUM(H193:H198)</f>
        <v>0</v>
      </c>
    </row>
    <row r="200" spans="1:8" ht="20.100000000000001" customHeight="1" thickBot="1">
      <c r="A200" s="39"/>
      <c r="B200" s="38"/>
      <c r="C200" s="38"/>
      <c r="D200" s="51" t="s">
        <v>192</v>
      </c>
      <c r="E200" s="41"/>
      <c r="F200" s="42"/>
      <c r="G200" s="41"/>
      <c r="H200" s="64">
        <f>H155+H160+H166+H170+H190+H199</f>
        <v>0</v>
      </c>
    </row>
    <row r="201" spans="1:8" ht="9.9499999999999993" customHeight="1" thickBot="1"/>
    <row r="202" spans="1:8" ht="20.100000000000001" customHeight="1" thickBot="1">
      <c r="A202" s="39"/>
      <c r="B202" s="38">
        <v>77</v>
      </c>
      <c r="C202" s="40"/>
      <c r="D202" s="38" t="s">
        <v>194</v>
      </c>
      <c r="E202" s="43"/>
      <c r="F202" s="44"/>
      <c r="G202" s="43"/>
      <c r="H202" s="72"/>
    </row>
    <row r="203" spans="1:8" ht="20.100000000000001" customHeight="1" thickBot="1">
      <c r="A203" s="39"/>
      <c r="B203" s="30">
        <v>771</v>
      </c>
      <c r="C203" s="40"/>
      <c r="D203" s="30" t="s">
        <v>195</v>
      </c>
      <c r="E203" s="43"/>
      <c r="F203" s="44"/>
      <c r="G203" s="43"/>
      <c r="H203" s="72"/>
    </row>
    <row r="204" spans="1:8" ht="30" customHeight="1">
      <c r="A204" s="4">
        <f>A198+1</f>
        <v>138</v>
      </c>
      <c r="B204" s="4"/>
      <c r="C204" s="4"/>
      <c r="D204" s="4" t="s">
        <v>196</v>
      </c>
      <c r="E204" s="17" t="s">
        <v>45</v>
      </c>
      <c r="F204" s="75">
        <f>F205+F206</f>
        <v>36.049999999999997</v>
      </c>
      <c r="G204" s="17"/>
      <c r="H204" s="62">
        <f t="shared" ref="H204:H205" si="66">F204*G204</f>
        <v>0</v>
      </c>
    </row>
    <row r="205" spans="1:8" ht="20.100000000000001" customHeight="1">
      <c r="A205" s="2">
        <f t="shared" ref="A205" si="67">A204+1</f>
        <v>139</v>
      </c>
      <c r="B205" s="2"/>
      <c r="C205" s="2"/>
      <c r="D205" s="2" t="s">
        <v>242</v>
      </c>
      <c r="E205" s="19" t="s">
        <v>45</v>
      </c>
      <c r="F205" s="76">
        <v>29.84</v>
      </c>
      <c r="G205" s="20"/>
      <c r="H205" s="62">
        <f t="shared" si="66"/>
        <v>0</v>
      </c>
    </row>
    <row r="206" spans="1:8" ht="20.100000000000001" customHeight="1">
      <c r="A206" s="2">
        <f t="shared" ref="A206:A207" si="68">A205+1</f>
        <v>140</v>
      </c>
      <c r="B206" s="25"/>
      <c r="C206" s="25"/>
      <c r="D206" s="25" t="s">
        <v>241</v>
      </c>
      <c r="E206" s="26" t="s">
        <v>45</v>
      </c>
      <c r="F206" s="79">
        <v>6.21</v>
      </c>
      <c r="G206" s="27"/>
      <c r="H206" s="80">
        <f t="shared" ref="H206:H207" si="69">F206*G206</f>
        <v>0</v>
      </c>
    </row>
    <row r="207" spans="1:8" ht="30" customHeight="1">
      <c r="A207" s="2">
        <f t="shared" si="68"/>
        <v>141</v>
      </c>
      <c r="B207" s="2"/>
      <c r="C207" s="2"/>
      <c r="D207" s="2" t="s">
        <v>197</v>
      </c>
      <c r="E207" s="19" t="s">
        <v>17</v>
      </c>
      <c r="F207" s="76">
        <f>F208+F209</f>
        <v>41.65</v>
      </c>
      <c r="G207" s="19"/>
      <c r="H207" s="62">
        <f t="shared" si="69"/>
        <v>0</v>
      </c>
    </row>
    <row r="208" spans="1:8" ht="20.100000000000001" customHeight="1">
      <c r="A208" s="2">
        <f t="shared" ref="A208" si="70">A207+1</f>
        <v>142</v>
      </c>
      <c r="B208" s="2"/>
      <c r="C208" s="2"/>
      <c r="D208" s="2" t="s">
        <v>240</v>
      </c>
      <c r="E208" s="19" t="s">
        <v>17</v>
      </c>
      <c r="F208" s="76">
        <v>34.729999999999997</v>
      </c>
      <c r="G208" s="19"/>
      <c r="H208" s="62">
        <f t="shared" ref="H208" si="71">F208*G208</f>
        <v>0</v>
      </c>
    </row>
    <row r="209" spans="1:8" ht="20.100000000000001" customHeight="1">
      <c r="A209" s="2">
        <f t="shared" ref="A209:A210" si="72">A208+1</f>
        <v>143</v>
      </c>
      <c r="B209" s="2"/>
      <c r="C209" s="2"/>
      <c r="D209" s="2" t="s">
        <v>243</v>
      </c>
      <c r="E209" s="19" t="s">
        <v>17</v>
      </c>
      <c r="F209" s="76">
        <v>6.92</v>
      </c>
      <c r="G209" s="19"/>
      <c r="H209" s="62">
        <f t="shared" ref="H209:H210" si="73">F209*G209</f>
        <v>0</v>
      </c>
    </row>
    <row r="210" spans="1:8" ht="20.100000000000001" customHeight="1" thickBot="1">
      <c r="A210" s="2">
        <f t="shared" si="72"/>
        <v>144</v>
      </c>
      <c r="B210" s="2"/>
      <c r="C210" s="2"/>
      <c r="D210" s="2" t="s">
        <v>198</v>
      </c>
      <c r="E210" s="19" t="s">
        <v>17</v>
      </c>
      <c r="F210" s="76">
        <f>F207+F204*0.08</f>
        <v>44.533999999999999</v>
      </c>
      <c r="G210" s="19"/>
      <c r="H210" s="62">
        <f t="shared" si="73"/>
        <v>0</v>
      </c>
    </row>
    <row r="211" spans="1:8" ht="20.100000000000001" customHeight="1" thickBot="1">
      <c r="A211" s="39"/>
      <c r="B211" s="38"/>
      <c r="C211" s="38"/>
      <c r="D211" s="77" t="s">
        <v>199</v>
      </c>
      <c r="E211" s="41"/>
      <c r="F211" s="42"/>
      <c r="G211" s="41"/>
      <c r="H211" s="64">
        <f>SUM(H204:H210)</f>
        <v>0</v>
      </c>
    </row>
    <row r="212" spans="1:8" ht="9.9499999999999993" customHeight="1" thickBot="1"/>
    <row r="213" spans="1:8" ht="20.100000000000001" customHeight="1" thickBot="1">
      <c r="A213" s="39"/>
      <c r="B213" s="30">
        <v>775</v>
      </c>
      <c r="C213" s="40"/>
      <c r="D213" s="30" t="s">
        <v>200</v>
      </c>
      <c r="E213" s="43"/>
      <c r="F213" s="44"/>
      <c r="G213" s="43"/>
      <c r="H213" s="72"/>
    </row>
    <row r="214" spans="1:8" ht="20.100000000000001" customHeight="1">
      <c r="A214" s="4">
        <f>A210+1</f>
        <v>145</v>
      </c>
      <c r="B214" s="4"/>
      <c r="C214" s="4"/>
      <c r="D214" s="4" t="s">
        <v>201</v>
      </c>
      <c r="E214" s="17" t="s">
        <v>17</v>
      </c>
      <c r="F214" s="75">
        <v>84.784999999999997</v>
      </c>
      <c r="G214" s="17"/>
      <c r="H214" s="62">
        <f t="shared" ref="H214:H217" si="74">F214*G214</f>
        <v>0</v>
      </c>
    </row>
    <row r="215" spans="1:8" ht="20.100000000000001" customHeight="1">
      <c r="A215" s="2">
        <f t="shared" ref="A215:A217" si="75">A214+1</f>
        <v>146</v>
      </c>
      <c r="B215" s="2"/>
      <c r="C215" s="2"/>
      <c r="D215" s="2" t="s">
        <v>244</v>
      </c>
      <c r="E215" s="19" t="s">
        <v>17</v>
      </c>
      <c r="F215" s="76">
        <v>92.503</v>
      </c>
      <c r="G215" s="20"/>
      <c r="H215" s="62">
        <f t="shared" si="74"/>
        <v>0</v>
      </c>
    </row>
    <row r="216" spans="1:8" ht="20.100000000000001" customHeight="1">
      <c r="A216" s="2">
        <f t="shared" si="75"/>
        <v>147</v>
      </c>
      <c r="B216" s="25"/>
      <c r="C216" s="25"/>
      <c r="D216" s="25" t="s">
        <v>202</v>
      </c>
      <c r="E216" s="26" t="s">
        <v>17</v>
      </c>
      <c r="F216" s="79">
        <f>F214</f>
        <v>84.784999999999997</v>
      </c>
      <c r="G216" s="27"/>
      <c r="H216" s="80">
        <f t="shared" si="74"/>
        <v>0</v>
      </c>
    </row>
    <row r="217" spans="1:8" ht="20.100000000000001" customHeight="1" thickBot="1">
      <c r="A217" s="2">
        <f t="shared" si="75"/>
        <v>148</v>
      </c>
      <c r="B217" s="2"/>
      <c r="C217" s="2"/>
      <c r="D217" s="2" t="s">
        <v>203</v>
      </c>
      <c r="E217" s="19" t="s">
        <v>17</v>
      </c>
      <c r="F217" s="79">
        <f>F214</f>
        <v>84.784999999999997</v>
      </c>
      <c r="G217" s="19"/>
      <c r="H217" s="80">
        <f t="shared" si="74"/>
        <v>0</v>
      </c>
    </row>
    <row r="218" spans="1:8" ht="20.100000000000001" customHeight="1" thickBot="1">
      <c r="A218" s="39"/>
      <c r="B218" s="38"/>
      <c r="C218" s="38"/>
      <c r="D218" s="77" t="s">
        <v>204</v>
      </c>
      <c r="E218" s="41"/>
      <c r="F218" s="42"/>
      <c r="G218" s="41"/>
      <c r="H218" s="64">
        <f>SUM(H214:H217)</f>
        <v>0</v>
      </c>
    </row>
    <row r="219" spans="1:8" ht="20.100000000000001" customHeight="1" thickBot="1">
      <c r="A219" s="39"/>
      <c r="B219" s="38"/>
      <c r="C219" s="38"/>
      <c r="D219" s="51" t="s">
        <v>205</v>
      </c>
      <c r="E219" s="41"/>
      <c r="F219" s="42"/>
      <c r="G219" s="41"/>
      <c r="H219" s="64">
        <f>H211+H218</f>
        <v>0</v>
      </c>
    </row>
    <row r="220" spans="1:8" ht="9.9499999999999993" customHeight="1" thickBot="1"/>
    <row r="221" spans="1:8" ht="20.100000000000001" customHeight="1" thickBot="1">
      <c r="A221" s="39"/>
      <c r="B221" s="38">
        <v>78</v>
      </c>
      <c r="C221" s="40"/>
      <c r="D221" s="38" t="s">
        <v>206</v>
      </c>
      <c r="E221" s="43"/>
      <c r="F221" s="44"/>
      <c r="G221" s="43"/>
      <c r="H221" s="72"/>
    </row>
    <row r="222" spans="1:8" ht="20.100000000000001" customHeight="1" thickBot="1">
      <c r="A222" s="39"/>
      <c r="B222" s="30">
        <v>781</v>
      </c>
      <c r="C222" s="40"/>
      <c r="D222" s="30" t="s">
        <v>207</v>
      </c>
      <c r="E222" s="43"/>
      <c r="F222" s="44"/>
      <c r="G222" s="43"/>
      <c r="H222" s="72"/>
    </row>
    <row r="223" spans="1:8" ht="20.100000000000001" customHeight="1">
      <c r="A223" s="4">
        <f>A217+1</f>
        <v>149</v>
      </c>
      <c r="B223" s="4"/>
      <c r="C223" s="4"/>
      <c r="D223" s="4" t="s">
        <v>208</v>
      </c>
      <c r="E223" s="17" t="s">
        <v>17</v>
      </c>
      <c r="F223" s="75">
        <v>42.843000000000004</v>
      </c>
      <c r="G223" s="17"/>
      <c r="H223" s="62">
        <f t="shared" ref="H223:H225" si="76">F223*G223</f>
        <v>0</v>
      </c>
    </row>
    <row r="224" spans="1:8" ht="20.100000000000001" customHeight="1">
      <c r="A224" s="2">
        <f t="shared" ref="A224:A225" si="77">A223+1</f>
        <v>150</v>
      </c>
      <c r="B224" s="2"/>
      <c r="C224" s="2"/>
      <c r="D224" s="2" t="s">
        <v>209</v>
      </c>
      <c r="E224" s="19" t="s">
        <v>17</v>
      </c>
      <c r="F224" s="76">
        <v>42.843000000000004</v>
      </c>
      <c r="G224" s="20"/>
      <c r="H224" s="62">
        <f t="shared" si="76"/>
        <v>0</v>
      </c>
    </row>
    <row r="225" spans="1:8" ht="20.100000000000001" customHeight="1">
      <c r="A225" s="2">
        <f t="shared" si="77"/>
        <v>151</v>
      </c>
      <c r="B225" s="2"/>
      <c r="C225" s="2"/>
      <c r="D225" s="2" t="s">
        <v>211</v>
      </c>
      <c r="E225" s="19" t="s">
        <v>45</v>
      </c>
      <c r="F225" s="76">
        <v>25.928999999999998</v>
      </c>
      <c r="G225" s="19"/>
      <c r="H225" s="62">
        <f t="shared" si="76"/>
        <v>0</v>
      </c>
    </row>
    <row r="226" spans="1:8" ht="20.100000000000001" customHeight="1">
      <c r="A226" s="2">
        <f t="shared" ref="A226" si="78">A225+1</f>
        <v>152</v>
      </c>
      <c r="B226" s="2"/>
      <c r="C226" s="2"/>
      <c r="D226" s="2" t="s">
        <v>212</v>
      </c>
      <c r="E226" s="19" t="s">
        <v>45</v>
      </c>
      <c r="F226" s="76">
        <v>30.835000000000001</v>
      </c>
      <c r="G226" s="19"/>
      <c r="H226" s="62">
        <f t="shared" ref="H226" si="79">F226*G226</f>
        <v>0</v>
      </c>
    </row>
    <row r="227" spans="1:8" ht="20.100000000000001" customHeight="1">
      <c r="A227" s="2">
        <f t="shared" ref="A227" si="80">A226+1</f>
        <v>153</v>
      </c>
      <c r="B227" s="2"/>
      <c r="C227" s="2"/>
      <c r="D227" s="2" t="s">
        <v>210</v>
      </c>
      <c r="E227" s="19" t="s">
        <v>17</v>
      </c>
      <c r="F227" s="76">
        <v>42.843000000000004</v>
      </c>
      <c r="G227" s="19"/>
      <c r="H227" s="62">
        <f t="shared" ref="H227" si="81">F227*G227</f>
        <v>0</v>
      </c>
    </row>
    <row r="228" spans="1:8" ht="20.100000000000001" customHeight="1">
      <c r="A228" s="2">
        <f t="shared" ref="A228" si="82">A226+1</f>
        <v>153</v>
      </c>
      <c r="B228" s="2"/>
      <c r="C228" s="2"/>
      <c r="D228" s="2" t="s">
        <v>215</v>
      </c>
      <c r="E228" s="19" t="s">
        <v>17</v>
      </c>
      <c r="F228" s="76">
        <v>20.687000000000001</v>
      </c>
      <c r="G228" s="19"/>
      <c r="H228" s="62">
        <f t="shared" ref="H228" si="83">F228*G228</f>
        <v>0</v>
      </c>
    </row>
    <row r="229" spans="1:8" ht="20.100000000000001" customHeight="1">
      <c r="A229" s="2">
        <f t="shared" ref="A229" si="84">A228+1</f>
        <v>154</v>
      </c>
      <c r="B229" s="2"/>
      <c r="C229" s="2"/>
      <c r="D229" s="2" t="s">
        <v>213</v>
      </c>
      <c r="E229" s="19" t="s">
        <v>17</v>
      </c>
      <c r="F229" s="76">
        <v>20.687000000000001</v>
      </c>
      <c r="G229" s="19"/>
      <c r="H229" s="62">
        <f t="shared" ref="H229" si="85">F229*G229</f>
        <v>0</v>
      </c>
    </row>
    <row r="230" spans="1:8" ht="20.100000000000001" customHeight="1" thickBot="1">
      <c r="A230" s="2">
        <f t="shared" ref="A230" si="86">A229+1</f>
        <v>155</v>
      </c>
      <c r="B230" s="2"/>
      <c r="C230" s="2"/>
      <c r="D230" s="2" t="s">
        <v>214</v>
      </c>
      <c r="E230" s="19" t="s">
        <v>45</v>
      </c>
      <c r="F230" s="76">
        <v>54.76</v>
      </c>
      <c r="G230" s="19"/>
      <c r="H230" s="62">
        <f t="shared" ref="H230" si="87">F230*G230</f>
        <v>0</v>
      </c>
    </row>
    <row r="231" spans="1:8" ht="20.100000000000001" customHeight="1" thickBot="1">
      <c r="A231" s="39"/>
      <c r="B231" s="38"/>
      <c r="C231" s="38"/>
      <c r="D231" s="77" t="s">
        <v>216</v>
      </c>
      <c r="E231" s="41"/>
      <c r="F231" s="42"/>
      <c r="G231" s="41"/>
      <c r="H231" s="64">
        <f>SUM(H223:H230)</f>
        <v>0</v>
      </c>
    </row>
    <row r="232" spans="1:8" ht="9.9499999999999993" customHeight="1" thickBot="1"/>
    <row r="233" spans="1:8" ht="20.100000000000001" customHeight="1" thickBot="1">
      <c r="A233" s="39"/>
      <c r="B233" s="30">
        <v>783</v>
      </c>
      <c r="C233" s="40"/>
      <c r="D233" s="30" t="s">
        <v>217</v>
      </c>
      <c r="E233" s="43"/>
      <c r="F233" s="44"/>
      <c r="G233" s="43"/>
      <c r="H233" s="72"/>
    </row>
    <row r="234" spans="1:8" ht="30" customHeight="1">
      <c r="A234" s="4">
        <f>A230+1</f>
        <v>156</v>
      </c>
      <c r="B234" s="4"/>
      <c r="C234" s="4"/>
      <c r="D234" s="4" t="s">
        <v>218</v>
      </c>
      <c r="E234" s="17" t="s">
        <v>17</v>
      </c>
      <c r="F234" s="75">
        <v>140.15799999999999</v>
      </c>
      <c r="G234" s="17"/>
      <c r="H234" s="62">
        <f t="shared" ref="H234:H236" si="88">F234*G234</f>
        <v>0</v>
      </c>
    </row>
    <row r="235" spans="1:8" ht="20.100000000000001" customHeight="1">
      <c r="A235" s="2">
        <f t="shared" ref="A235:A236" si="89">A234+1</f>
        <v>157</v>
      </c>
      <c r="B235" s="2"/>
      <c r="C235" s="2"/>
      <c r="D235" s="2" t="s">
        <v>219</v>
      </c>
      <c r="E235" s="19" t="s">
        <v>17</v>
      </c>
      <c r="F235" s="76">
        <v>569.72199999999998</v>
      </c>
      <c r="G235" s="20"/>
      <c r="H235" s="62">
        <f t="shared" si="88"/>
        <v>0</v>
      </c>
    </row>
    <row r="236" spans="1:8" ht="20.100000000000001" customHeight="1">
      <c r="A236" s="2">
        <f t="shared" si="89"/>
        <v>158</v>
      </c>
      <c r="B236" s="2"/>
      <c r="C236" s="2"/>
      <c r="D236" s="2" t="s">
        <v>220</v>
      </c>
      <c r="E236" s="19" t="s">
        <v>17</v>
      </c>
      <c r="F236" s="76">
        <v>569.72199999999998</v>
      </c>
      <c r="G236" s="19"/>
      <c r="H236" s="62">
        <f t="shared" si="88"/>
        <v>0</v>
      </c>
    </row>
    <row r="237" spans="1:8" ht="20.100000000000001" customHeight="1" thickBot="1">
      <c r="A237" s="2">
        <f t="shared" ref="A237" si="90">A236+1</f>
        <v>159</v>
      </c>
      <c r="B237" s="2"/>
      <c r="C237" s="2"/>
      <c r="D237" s="2" t="s">
        <v>227</v>
      </c>
      <c r="E237" s="19" t="s">
        <v>17</v>
      </c>
      <c r="F237" s="76">
        <v>19.18</v>
      </c>
      <c r="G237" s="19"/>
      <c r="H237" s="62">
        <f t="shared" ref="H237" si="91">F237*G237</f>
        <v>0</v>
      </c>
    </row>
    <row r="238" spans="1:8" ht="20.100000000000001" customHeight="1" thickBot="1">
      <c r="A238" s="39"/>
      <c r="B238" s="38"/>
      <c r="C238" s="38"/>
      <c r="D238" s="77" t="s">
        <v>221</v>
      </c>
      <c r="E238" s="41"/>
      <c r="F238" s="42"/>
      <c r="G238" s="41"/>
      <c r="H238" s="64">
        <f>SUM(H234:H236)</f>
        <v>0</v>
      </c>
    </row>
    <row r="239" spans="1:8" ht="9.9499999999999993" customHeight="1" thickBot="1"/>
    <row r="240" spans="1:8" ht="20.100000000000001" customHeight="1" thickBot="1">
      <c r="A240" s="39"/>
      <c r="B240" s="30">
        <v>784</v>
      </c>
      <c r="C240" s="40"/>
      <c r="D240" s="30" t="s">
        <v>222</v>
      </c>
      <c r="E240" s="43"/>
      <c r="F240" s="44"/>
      <c r="G240" s="43"/>
      <c r="H240" s="72"/>
    </row>
    <row r="241" spans="1:8" ht="20.100000000000001" customHeight="1">
      <c r="A241" s="4">
        <f>A237+1</f>
        <v>160</v>
      </c>
      <c r="B241" s="4"/>
      <c r="C241" s="4"/>
      <c r="D241" s="4" t="s">
        <v>223</v>
      </c>
      <c r="E241" s="17" t="s">
        <v>17</v>
      </c>
      <c r="F241" s="75">
        <v>140.15799999999999</v>
      </c>
      <c r="G241" s="17"/>
      <c r="H241" s="62">
        <f t="shared" ref="H241:H243" si="92">F241*G241</f>
        <v>0</v>
      </c>
    </row>
    <row r="242" spans="1:8" ht="20.100000000000001" customHeight="1">
      <c r="A242" s="2">
        <f t="shared" ref="A242:A243" si="93">A241+1</f>
        <v>161</v>
      </c>
      <c r="B242" s="2"/>
      <c r="C242" s="2"/>
      <c r="D242" s="2" t="s">
        <v>224</v>
      </c>
      <c r="E242" s="19" t="s">
        <v>17</v>
      </c>
      <c r="F242" s="76">
        <f>F76-F223</f>
        <v>507.31199999999995</v>
      </c>
      <c r="G242" s="20"/>
      <c r="H242" s="62">
        <f t="shared" si="92"/>
        <v>0</v>
      </c>
    </row>
    <row r="243" spans="1:8" ht="30" customHeight="1" thickBot="1">
      <c r="A243" s="2">
        <f t="shared" si="93"/>
        <v>162</v>
      </c>
      <c r="B243" s="2"/>
      <c r="C243" s="2"/>
      <c r="D243" s="2" t="s">
        <v>225</v>
      </c>
      <c r="E243" s="19" t="s">
        <v>17</v>
      </c>
      <c r="F243" s="76">
        <f>0.1*F242</f>
        <v>50.731200000000001</v>
      </c>
      <c r="G243" s="19"/>
      <c r="H243" s="62">
        <f t="shared" si="92"/>
        <v>0</v>
      </c>
    </row>
    <row r="244" spans="1:8" ht="20.100000000000001" customHeight="1" thickBot="1">
      <c r="A244" s="39"/>
      <c r="B244" s="38"/>
      <c r="C244" s="38"/>
      <c r="D244" s="77" t="s">
        <v>226</v>
      </c>
      <c r="E244" s="41"/>
      <c r="F244" s="42"/>
      <c r="G244" s="41"/>
      <c r="H244" s="64">
        <f>SUM(H241:H243)</f>
        <v>0</v>
      </c>
    </row>
    <row r="245" spans="1:8" ht="20.100000000000001" customHeight="1" thickBot="1">
      <c r="A245" s="39"/>
      <c r="B245" s="38"/>
      <c r="C245" s="38"/>
      <c r="D245" s="51" t="s">
        <v>229</v>
      </c>
      <c r="E245" s="41"/>
      <c r="F245" s="42"/>
      <c r="G245" s="41"/>
      <c r="H245" s="64">
        <f>H231+H238+H244</f>
        <v>0</v>
      </c>
    </row>
    <row r="246" spans="1:8" ht="9.9499999999999993" customHeight="1" thickBot="1"/>
    <row r="247" spans="1:8" ht="30" customHeight="1" thickBot="1">
      <c r="A247" s="39"/>
      <c r="B247" s="38"/>
      <c r="C247" s="40"/>
      <c r="D247" s="52" t="s">
        <v>228</v>
      </c>
      <c r="E247" s="41"/>
      <c r="F247" s="42"/>
      <c r="G247" s="41"/>
      <c r="H247" s="64">
        <f>H130+H134+H138+H200+H219+H245</f>
        <v>0</v>
      </c>
    </row>
    <row r="248" spans="1:8" ht="30" customHeight="1" thickBot="1"/>
    <row r="249" spans="1:8" ht="30" customHeight="1" thickBot="1">
      <c r="A249" s="55"/>
      <c r="B249" s="56"/>
      <c r="C249" s="56"/>
      <c r="D249" s="57" t="s">
        <v>230</v>
      </c>
      <c r="E249" s="58"/>
      <c r="F249" s="59"/>
      <c r="G249" s="58"/>
      <c r="H249" s="68"/>
    </row>
    <row r="250" spans="1:8" ht="20.100000000000001" customHeight="1" thickBot="1">
      <c r="A250" s="39"/>
      <c r="B250" s="81" t="s">
        <v>231</v>
      </c>
      <c r="C250" s="40"/>
      <c r="D250" s="38" t="s">
        <v>232</v>
      </c>
      <c r="E250" s="43"/>
      <c r="F250" s="44"/>
      <c r="G250" s="43"/>
      <c r="H250" s="72"/>
    </row>
    <row r="251" spans="1:8" ht="20.100000000000001" customHeight="1" thickBot="1">
      <c r="A251" s="2">
        <f>A243+1</f>
        <v>163</v>
      </c>
      <c r="B251" s="2"/>
      <c r="C251" s="2"/>
      <c r="D251" s="2" t="s">
        <v>232</v>
      </c>
      <c r="E251" s="19" t="s">
        <v>133</v>
      </c>
      <c r="F251" s="76">
        <v>1</v>
      </c>
      <c r="G251" s="19"/>
      <c r="H251" s="62">
        <f t="shared" ref="H251" si="94">F251*G251</f>
        <v>0</v>
      </c>
    </row>
    <row r="252" spans="1:8" ht="20.100000000000001" customHeight="1" thickBot="1">
      <c r="A252" s="39"/>
      <c r="B252" s="38"/>
      <c r="C252" s="38"/>
      <c r="D252" s="51" t="s">
        <v>233</v>
      </c>
      <c r="E252" s="41"/>
      <c r="F252" s="42"/>
      <c r="G252" s="41"/>
      <c r="H252" s="64">
        <f>H251</f>
        <v>0</v>
      </c>
    </row>
    <row r="253" spans="1:8" ht="9.9499999999999993" customHeight="1" thickBot="1"/>
    <row r="254" spans="1:8" ht="30" customHeight="1" thickBot="1">
      <c r="A254" s="39"/>
      <c r="B254" s="38"/>
      <c r="C254" s="40"/>
      <c r="D254" s="52" t="s">
        <v>234</v>
      </c>
      <c r="E254" s="41"/>
      <c r="F254" s="42"/>
      <c r="G254" s="41"/>
      <c r="H254" s="64">
        <f>H252</f>
        <v>0</v>
      </c>
    </row>
    <row r="255" spans="1:8" ht="20.100000000000001" customHeight="1"/>
    <row r="256" spans="1:8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</sheetData>
  <mergeCells count="9">
    <mergeCell ref="F4:F5"/>
    <mergeCell ref="G4:H4"/>
    <mergeCell ref="B2:C2"/>
    <mergeCell ref="B3:C3"/>
    <mergeCell ref="A4:A5"/>
    <mergeCell ref="B4:B5"/>
    <mergeCell ref="C4:C5"/>
    <mergeCell ref="D4:D5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 SO 01</vt:lpstr>
      <vt:lpstr>Soupis prací SO 01</vt:lpstr>
      <vt:lpstr>List3</vt:lpstr>
    </vt:vector>
  </TitlesOfParts>
  <Company>SUDOP BRNO, spol. s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</dc:creator>
  <cp:lastModifiedBy>Dušan</cp:lastModifiedBy>
  <dcterms:created xsi:type="dcterms:W3CDTF">2017-10-26T07:56:10Z</dcterms:created>
  <dcterms:modified xsi:type="dcterms:W3CDTF">2017-12-23T14:14:20Z</dcterms:modified>
</cp:coreProperties>
</file>