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Pol'!$A$1:$U$436</definedName>
    <definedName name="_xlnm.Print_Area" localSheetId="1">'Stavba'!$A$1:$J$70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<sst xmlns="http://schemas.openxmlformats.org/spreadsheetml/2006/main" count="1360" uniqueCount="666">
  <si>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</si>
  <si>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</si>
  <si>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</si>
  <si>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</si>
  <si>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</si>
  <si>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</si>
  <si>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</si>
  <si>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</si>
  <si>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</si>
  <si>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</si>
  <si>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</si>
  <si>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</si>
  <si>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</si>
  <si>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</si>
  <si>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</si>
  <si>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</si>
  <si>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</si>
  <si>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</si>
  <si>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</si>
  <si>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</si>
  <si>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</si>
  <si>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</si>
  <si>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</si>
  <si>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</si>
  <si>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</si>
  <si>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</si>
  <si>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</si>
  <si>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</si>
  <si>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</si>
  <si>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</si>
  <si>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</si>
  <si>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</si>
  <si>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</si>
  <si>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</si>
  <si>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</si>
  <si>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</si>
  <si>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</si>
  <si>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</si>
  <si>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</si>
  <si>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</si>
  <si>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</si>
  <si>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</si>
  <si>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</si>
  <si>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</si>
  <si>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</si>
  <si>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Martin Pazdera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</si>
  <si>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</si>
  <si>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</si>
  <si>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</si>
  <si>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</si>
  <si>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</si>
  <si>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</si>
  <si>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</si>
  <si>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</si>
  <si>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</si>
  <si>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</si>
  <si>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</si>
  <si>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</si>
  <si>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61</t>
  </si>
  <si>
    <t>Upravy povrchů vnitřní</t>
  </si>
  <si>
    <t>62</t>
  </si>
  <si>
    <t>Upravy povrchů vnější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</si>
  <si>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</si>
  <si>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</si>
  <si>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</si>
  <si>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</si>
  <si>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</si>
  <si>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</si>
  <si>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</si>
  <si>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</si>
  <si>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</si>
  <si>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</si>
  <si>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</si>
  <si>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</si>
  <si>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</si>
  <si>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</si>
  <si>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</si>
  <si>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</si>
  <si>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</si>
  <si>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</si>
  <si>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</si>
  <si>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</si>
  <si>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</si>
  <si>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</si>
  <si>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</si>
  <si>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</si>
  <si>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</si>
  <si>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</si>
  <si>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</si>
  <si>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</si>
  <si>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</si>
  <si>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</si>
  <si>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</si>
  <si>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</si>
  <si>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</si>
  <si>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</si>
  <si>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</si>
  <si>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</si>
  <si>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</si>
  <si>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</si>
  <si>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</si>
  <si>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</si>
  <si>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</si>
  <si>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</si>
  <si>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</si>
  <si>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</si>
  <si>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</si>
  <si>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</si>
  <si>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</si>
  <si>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</si>
  <si>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</si>
  <si>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</si>
  <si>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</si>
  <si>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</si>
  <si>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</si>
  <si>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</si>
  <si>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</si>
  <si>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</si>
  <si>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</si>
  <si>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</si>
  <si>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</si>
  <si>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</si>
  <si>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</si>
  <si>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</si>
  <si>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</si>
  <si>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121101100R00</t>
  </si>
  <si>
    <t>Sejmutí ornice, pl. do 400 m2, přemístění do 50 m</t>
  </si>
  <si>
    <t>m3</t>
  </si>
  <si>
    <t>POL1_0</t>
  </si>
  <si>
    <t>předpoklad, ocenit dle skutečnosti:250*0,2</t>
  </si>
  <si>
    <t>VV</t>
  </si>
  <si>
    <t>132201111R00</t>
  </si>
  <si>
    <t>Hloubení rýh š.do 60 cm v hor.3 do 100 m3, STROJNĚ</t>
  </si>
  <si>
    <t>základy obvod - dle řezů:50*0,6*(0,15+0,6+0,5)*1,1</t>
  </si>
  <si>
    <t>vnitřní pasy - dle řezů:(5,8+1,1+5,2)*0,5*1*1,1</t>
  </si>
  <si>
    <t>vnitřní pasy - dle řezů:(((9,3+0,35+1,4)*0,5*1)+(0,55*0,5*1,4))*1,1</t>
  </si>
  <si>
    <t>139601102R00</t>
  </si>
  <si>
    <t>Ruční výkop jam, rýh a šachet v hornině tř. 3</t>
  </si>
  <si>
    <t>174101101R00</t>
  </si>
  <si>
    <t>Zásyp jam, rýh, šachet se zhutněním</t>
  </si>
  <si>
    <t>hloubení:57</t>
  </si>
  <si>
    <t>objem základů:-21</t>
  </si>
  <si>
    <t>objem podsypu:-(68*0,6*0,15)</t>
  </si>
  <si>
    <t>tvárnice 500:-23,9*0,5</t>
  </si>
  <si>
    <t>tvárnice 400:-10,8*0,4</t>
  </si>
  <si>
    <t>162201102R00</t>
  </si>
  <si>
    <t>Vodorovné přemístění výkopku z hor.1-4 do 50 m,  - ponecháno na pozemku</t>
  </si>
  <si>
    <t>564851111R00</t>
  </si>
  <si>
    <t>Podklad ze štěrkodrti po zhutnění tloušťky 15 cm</t>
  </si>
  <si>
    <t>m2</t>
  </si>
  <si>
    <t>215901101RT5</t>
  </si>
  <si>
    <t>Zhutnění podloží z hornin nesoudržných do 92% PS, vibrační deskou</t>
  </si>
  <si>
    <t>274313511R00</t>
  </si>
  <si>
    <t xml:space="preserve">Beton základových pasů prostý C 12/15 </t>
  </si>
  <si>
    <t>obvodový pas - dle řezů:(14,4+9,3+14,7+3,4+0,4+5,7)*0,6*0,6</t>
  </si>
  <si>
    <t>vnitřní pasy - dle řezů:(5,8+1,1+5,2)*0,5*0,3</t>
  </si>
  <si>
    <t>vnitřní pasy - dle řezů:((9,3+0,35+1,4)*0,5*0,3)+(0,55*0,5*1,4)</t>
  </si>
  <si>
    <t>274272160RT3</t>
  </si>
  <si>
    <t>Zdivo základové z bednicích tvárnic, tl. 50 cm, výplň tvárnic betonem C 16/20</t>
  </si>
  <si>
    <t>obvodový pas - dle řezů:(14,4+9,3+14,7+3,4+0,4+5,7)*0,5</t>
  </si>
  <si>
    <t>274272150RT3</t>
  </si>
  <si>
    <t>Zdivo základové z bednicích tvárnic, tl. 40 cm, výplň tvárnic betonem C 16/20</t>
  </si>
  <si>
    <t>vnitřní pasy - dle řezů:(5,8+1,1+5,2)*0,5</t>
  </si>
  <si>
    <t>vnitřní pasy - dle řezů:(9,3+0,35)*0,5</t>
  </si>
  <si>
    <t>274361214R00</t>
  </si>
  <si>
    <t>Výztuž základových pasů do 12 mm z oceli 10505 (R)</t>
  </si>
  <si>
    <t>t</t>
  </si>
  <si>
    <t>R12 v ložné spáře 1 prut:</t>
  </si>
  <si>
    <t>obvodový pas - dle řezů:(14,4+9,3+14,7+3,4+0,4+5,7)*0,000888</t>
  </si>
  <si>
    <t>vnitřní pasy - dle řezů:(5,8+1,1+5,2)*0,000888</t>
  </si>
  <si>
    <t>vnitřní pasy - dle řezů:(9,3+0,35)*0,000888</t>
  </si>
  <si>
    <t>R10 svislé 2 pruty po 30 cm dl 0,8m:</t>
  </si>
  <si>
    <t>obvodový pas - dle řezů:(14,4+9,3+14,7+3,4+0,4+5,7)/0,3*0,000617*2*0,8</t>
  </si>
  <si>
    <t>vnitřní pasy - dle řezů:(5,8+1,1+5,2)/0,3*0,000617*2*0,8</t>
  </si>
  <si>
    <t>vnitřní pasy - dle řezů:(9,3+0,35)/0,33*0,000617*2*0,8</t>
  </si>
  <si>
    <t>273321411R00</t>
  </si>
  <si>
    <t>Železobeton základových desek C 25/30</t>
  </si>
  <si>
    <t>151*0,12</t>
  </si>
  <si>
    <t>273351215R00</t>
  </si>
  <si>
    <t>Bednění stěn základových desek - zřízení</t>
  </si>
  <si>
    <t>50*0,12</t>
  </si>
  <si>
    <t>273351216R00</t>
  </si>
  <si>
    <t>Bednění stěn základových desek - odstranění</t>
  </si>
  <si>
    <t>273361921RT1</t>
  </si>
  <si>
    <t>Výztuž základových desek ze svařovaných sítí, průměr drátu  4,0, oka 100/100 mm KA16</t>
  </si>
  <si>
    <t>typ sítě dle řezu:151*2,02/1000*1,3</t>
  </si>
  <si>
    <t>274354042R00</t>
  </si>
  <si>
    <t>Bednění prostupu základem do 0,10 m2, dl.0,5 m</t>
  </si>
  <si>
    <t>kus</t>
  </si>
  <si>
    <t>311237645R00</t>
  </si>
  <si>
    <t xml:space="preserve">Zdivo HELUZ FAMILY 2in1 brouš. P8, tl.44 cm, pěna, včetně 2v1 44-N </t>
  </si>
  <si>
    <t>1np:(14,4+10,4+14,6+10,4)*3</t>
  </si>
  <si>
    <t>otvor 1+6:-(1,75+1,75+1,75+3,3)*3</t>
  </si>
  <si>
    <t>otvor 2:-(1,75)*(1,043+0,25)</t>
  </si>
  <si>
    <t>otvor 5:-(1,5)*(1,043+0,25)</t>
  </si>
  <si>
    <t>otvor 0:-5*2,25</t>
  </si>
  <si>
    <t>otvor 7:-1*(2,65+0,25)</t>
  </si>
  <si>
    <t>otvor 1:-(1,1+0,65)*(2,5+0,25)</t>
  </si>
  <si>
    <t>otvor 4:-1,125*(0,875+0,25)</t>
  </si>
  <si>
    <t>otvor 3:-1,25*(2,125+0,25)</t>
  </si>
  <si>
    <t>2np:(14,4+10,4+14,6+10,4)*2,67</t>
  </si>
  <si>
    <t>otvor 6:-2*(1,54+0,25)</t>
  </si>
  <si>
    <t>otvor 7:-2*(1,54+0,25)</t>
  </si>
  <si>
    <t>otvor 14:-1*(2,25+0,25)</t>
  </si>
  <si>
    <t>otvor 13:-1,5*(2,25+0,25)</t>
  </si>
  <si>
    <t>otvor 12 3x:-(1*(1,25+0,25))*3</t>
  </si>
  <si>
    <t>otvor 11:-1*(2,25+0,25)</t>
  </si>
  <si>
    <t>otvor 9:-0,875*(1,375+0,25)</t>
  </si>
  <si>
    <t>otvor 10:-0,75*(1,04+0,25)</t>
  </si>
  <si>
    <t>otvor 9:-1,125*(0,875+0,25)</t>
  </si>
  <si>
    <t>otvor 8:-1*(2,25+0,25)</t>
  </si>
  <si>
    <t>311237615R00</t>
  </si>
  <si>
    <t>Zdivo HELUZ FAMILY 2in1 brouš.P10, tl.38 cm, pěna, včetně 2v1 44-N</t>
  </si>
  <si>
    <t>střecha:(14,4+10,4+14,6+10,4)*0,67</t>
  </si>
  <si>
    <t>311237433R00</t>
  </si>
  <si>
    <t>Zdivo z HELUZ brouš.P10, tl. 24 cm, lep.celoplošné</t>
  </si>
  <si>
    <t>1np:(6+1+1,7+2+5,75)*3</t>
  </si>
  <si>
    <t>-0,9*2</t>
  </si>
  <si>
    <t>-0,9*2,2</t>
  </si>
  <si>
    <t>-2*2,25</t>
  </si>
  <si>
    <t>2np:(0,625+0,1+0,8+0,4+2,35+4,5+1,2)*2,67</t>
  </si>
  <si>
    <t>-0,7*2</t>
  </si>
  <si>
    <t>-0,8*2</t>
  </si>
  <si>
    <t>311237413R00</t>
  </si>
  <si>
    <t>Zdivo z HELUZ broušených, tl.17,5 cm, lep.celoploš</t>
  </si>
  <si>
    <t>1np:3,7*3</t>
  </si>
  <si>
    <t>3112379999</t>
  </si>
  <si>
    <t>Zděný piliř u komína</t>
  </si>
  <si>
    <t>1np:0,5*0,5*3</t>
  </si>
  <si>
    <t>2np:0,5*0,5*2,67</t>
  </si>
  <si>
    <t>342247542R00</t>
  </si>
  <si>
    <t>Příčky z cihel HELUZ broušených, lepidlo, tl.14 cm</t>
  </si>
  <si>
    <t>1np:3,5*3</t>
  </si>
  <si>
    <t>342247532R00</t>
  </si>
  <si>
    <t>Příčky z cihel HELUZ broušených, lepidlo, tl. 11,5</t>
  </si>
  <si>
    <t>2np:3,5*2,67</t>
  </si>
  <si>
    <t>342247529R00</t>
  </si>
  <si>
    <t>Příčky z cihel HELUZ broušených, lepidlo, tl.10 cm</t>
  </si>
  <si>
    <t>1np:(1,6+1,8+0,75+1,9+1,2)*3</t>
  </si>
  <si>
    <t>-0,6*2</t>
  </si>
  <si>
    <t>-1,6*2</t>
  </si>
  <si>
    <t>2np:(3,6+2,3+3,15)*2,67</t>
  </si>
  <si>
    <t>317167362R00</t>
  </si>
  <si>
    <t>Překlad roletový univ. Heluz - Batima délka 150 cm</t>
  </si>
  <si>
    <t>2np:5</t>
  </si>
  <si>
    <t>317167363R00</t>
  </si>
  <si>
    <t>Překlad roletový univ. Heluz - Batima délka 175 cm</t>
  </si>
  <si>
    <t>1np:2</t>
  </si>
  <si>
    <t>2np:1</t>
  </si>
  <si>
    <t>317167364R00</t>
  </si>
  <si>
    <t>Překlad roletový univ. Heluz - Batima délka 200 cm</t>
  </si>
  <si>
    <t>317167365R00</t>
  </si>
  <si>
    <t>Překlad roletový univ. Heluz - Batima délka 225 cm</t>
  </si>
  <si>
    <t>1np:1</t>
  </si>
  <si>
    <t>317167366R00</t>
  </si>
  <si>
    <t>Překlad roletový univ. Heluz - Batima délka 250 cm</t>
  </si>
  <si>
    <t>2np:3</t>
  </si>
  <si>
    <t>317167372R00</t>
  </si>
  <si>
    <t>Překlad roletový univ. Heluz - Batima délka 275 cm</t>
  </si>
  <si>
    <t>317167211R00</t>
  </si>
  <si>
    <t>Překlad Heluz vysoký, nosný 23,8/7/125 cm</t>
  </si>
  <si>
    <t>1np zdivo 250:6</t>
  </si>
  <si>
    <t>2np zdivo 250:6</t>
  </si>
  <si>
    <t>317167212R00</t>
  </si>
  <si>
    <t>Překlad Heluz vysoký, nosný 23,8/7/150 cm</t>
  </si>
  <si>
    <t>otvor 7:4</t>
  </si>
  <si>
    <t>317167214R00</t>
  </si>
  <si>
    <t>Překlad Heluz vysoký, nosný 23,8/7/200 cm</t>
  </si>
  <si>
    <t>otvor 5:4</t>
  </si>
  <si>
    <t>1np vn zd 175:2</t>
  </si>
  <si>
    <t>2np vn zd 250:3</t>
  </si>
  <si>
    <t>317167215R00</t>
  </si>
  <si>
    <t>Překlad Heluz vysoký, nosný 23,8/7/225 cm</t>
  </si>
  <si>
    <t>otvor 1:4</t>
  </si>
  <si>
    <t>317167217R00</t>
  </si>
  <si>
    <t>Překlad Heluz vysoký, nosný 23,8/7/275 cm</t>
  </si>
  <si>
    <t>1np zd 250:3</t>
  </si>
  <si>
    <t>317167121R00</t>
  </si>
  <si>
    <t>Překlad Heluz plochý 11,5/7,1/100 cm</t>
  </si>
  <si>
    <t>1np vn zd 100 otvor 4:1</t>
  </si>
  <si>
    <t>2np vn zd 100 otvor 11,12:2</t>
  </si>
  <si>
    <t>317167125R00</t>
  </si>
  <si>
    <t>Překlad Heluz plochý 11,5/7,1/200 cm</t>
  </si>
  <si>
    <t>1np vn zd 100 otv 3:1</t>
  </si>
  <si>
    <t>342261111RT1</t>
  </si>
  <si>
    <t>Příčka sádrokarton. ocel.kce, 1x oplášť. tl. 75 mm, desky standard tl.12,5 mm, izol. minerál tl.5 cm</t>
  </si>
  <si>
    <t>2np:(1,5+1,45+1,6+4,25+1,3)*2,67</t>
  </si>
  <si>
    <t>342261112RS1</t>
  </si>
  <si>
    <t>Příčka sádrokarton. ocel.kce, 1x oplášť. tl.100 mm, desky standard tl.12,5 mm, izol. minerál tl.6 cm</t>
  </si>
  <si>
    <t>2np:(5,9+4,2+3,2+1,2+1,4)*2,67</t>
  </si>
  <si>
    <t>342261113RS1</t>
  </si>
  <si>
    <t>Příčka sádrokarton. ocel.kce, 1x oplášť. tl.125 mm, desky standard tl.12,5 mm, izol. minerál tl.8 cm</t>
  </si>
  <si>
    <t>2np:(0,44+1,22+3,5+5,25+3,85)*2,67</t>
  </si>
  <si>
    <t>347014111R00</t>
  </si>
  <si>
    <t>Předstěna SDK,tl.55mm,1x ocel.kce CD,1x RB 12,5mm</t>
  </si>
  <si>
    <t>1np:5*3</t>
  </si>
  <si>
    <t>-1,8*2</t>
  </si>
  <si>
    <t>346244312R00</t>
  </si>
  <si>
    <t>Obezdívky van z desek Ytong tl. 75 mm</t>
  </si>
  <si>
    <t>2np vana:(1,9+0,8)*0,7</t>
  </si>
  <si>
    <t>346244315R00</t>
  </si>
  <si>
    <t>Obezdívky van z desek Ytong tl. 150 mm</t>
  </si>
  <si>
    <t>1,2np wc modul v. 1,5 m:2*1,4*1,5</t>
  </si>
  <si>
    <t>314200061RAX</t>
  </si>
  <si>
    <t>Komín Schiedel Multi, DN 160 mm</t>
  </si>
  <si>
    <t>m</t>
  </si>
  <si>
    <t>POL2_0</t>
  </si>
  <si>
    <t>předpoklad, ocenit dle vybraného typu:7,7</t>
  </si>
  <si>
    <t>411167245RT3</t>
  </si>
  <si>
    <t>Strop HELUZ, OVN 62,5, tl.25 cm, nosník do 6,25 m, s Kari sítí KA 17 drát 4 mm oko 150x150 mm</t>
  </si>
  <si>
    <t>nad 1np:129</t>
  </si>
  <si>
    <t>schodiště:-5</t>
  </si>
  <si>
    <t>nad 2np:129</t>
  </si>
  <si>
    <t>411167245RT9</t>
  </si>
  <si>
    <t>Příplatek za atypické uložení u I260 ,  (snížené vložky a horní výztuž, navaření oc plotny)</t>
  </si>
  <si>
    <t>strop 1 np I260 det V/3:2</t>
  </si>
  <si>
    <t>strop 2 np I260 det V/5:2*2,7+2*4</t>
  </si>
  <si>
    <t>417237134R01</t>
  </si>
  <si>
    <t>Obezdění věnce věncovkou HELUZ 8/25 2in1 a izol.,  140mm</t>
  </si>
  <si>
    <t>1np tl izolantu 140 mm:50</t>
  </si>
  <si>
    <t>2np tl izolantu 140 mm:50</t>
  </si>
  <si>
    <t>417321315R00</t>
  </si>
  <si>
    <t>Ztužující pásy a věnce z betonu železového C 20/25</t>
  </si>
  <si>
    <t>1np:50*0,22*0,25</t>
  </si>
  <si>
    <t>2np:50*0,22*0,25</t>
  </si>
  <si>
    <t>417361821R00</t>
  </si>
  <si>
    <t>Výztuž ztužujících pásů a věnců z oceli 10505(R)</t>
  </si>
  <si>
    <t>1np pruty 12:4*50*1,5*0,888/1000</t>
  </si>
  <si>
    <t>1np třmínky 6 po 250 mm:50/0,25*1*0,222/1000</t>
  </si>
  <si>
    <t>2np pruty 12:4*50*1,5*0,888/1000</t>
  </si>
  <si>
    <t>2np třmínky 6 po 250 mm:50/0,25*1*0,222/1000</t>
  </si>
  <si>
    <t>413941125R00</t>
  </si>
  <si>
    <t>Osazení válcovaných nosníků ve stropech č.24 a výš</t>
  </si>
  <si>
    <t>1np garáž 2xI260:2*5,5*42/1000</t>
  </si>
  <si>
    <t>1np obýv pok 3xI300 (280 není v nabídce):3*9*54,2/1000</t>
  </si>
  <si>
    <t>1np strop schodiště det V/3:2*42/1000</t>
  </si>
  <si>
    <t>2np strop det V/5:(2*2,7+2*4)*42/1000</t>
  </si>
  <si>
    <t>13480830R</t>
  </si>
  <si>
    <t>Tyč průřezu I 260, hrubé, jakost oceli 11373</t>
  </si>
  <si>
    <t>POL3_0</t>
  </si>
  <si>
    <t>1np garáž 2xI260:2*6*42/1000</t>
  </si>
  <si>
    <t>2np strop det V/5:(2*3+2*6)*42/1000</t>
  </si>
  <si>
    <t>13480840R</t>
  </si>
  <si>
    <t>Tyč průřezu I 300, hrubé, jakost oceli 11373</t>
  </si>
  <si>
    <t>1np obýv pok 3xI300 (280 není v nabídce):3*9*54,2/1000*1,2</t>
  </si>
  <si>
    <t>413941123R00</t>
  </si>
  <si>
    <t>Osazení válcovaných nosníků sloupek č. 14 - 22</t>
  </si>
  <si>
    <t>1np sloup otvor 1:2*2,7*18,8/1000</t>
  </si>
  <si>
    <t>13384340R</t>
  </si>
  <si>
    <t>Tyč průřezu U 160, střední, jakost oceli 11373</t>
  </si>
  <si>
    <t>1np sloupek otv 1 - 2xU:2*3*18,8/1000</t>
  </si>
  <si>
    <t>349941001R00</t>
  </si>
  <si>
    <t>Spoj. svary stěn. dílců ost. svislých tl. do 10 mm</t>
  </si>
  <si>
    <t>2,7*2</t>
  </si>
  <si>
    <t>631313511R00</t>
  </si>
  <si>
    <t>Mazanina betonová tl. 8 - 12 cm C 12/15</t>
  </si>
  <si>
    <t>střecha pod oplechování:(14,4+10,4+14,6+10,4)*0,38*0,084</t>
  </si>
  <si>
    <t>417351115R00</t>
  </si>
  <si>
    <t>Bednění ztužujících pásů a věnců - zřízení</t>
  </si>
  <si>
    <t>střecha:2*50*0,084</t>
  </si>
  <si>
    <t>417351116R00</t>
  </si>
  <si>
    <t>Bednění ztužujících pásů a věnců - odstranění</t>
  </si>
  <si>
    <t>416022121R00</t>
  </si>
  <si>
    <t>Podhledy SDK,ocel.dvouúrov.křížový rošt,1x RB 12,5</t>
  </si>
  <si>
    <t>snížený podhled kuchyně vč. opláštění čela:24</t>
  </si>
  <si>
    <t>430320040RAC</t>
  </si>
  <si>
    <t>Schodišťová konstrukce ŽB beton C 25/30, bednění, výztuž 150 kg/m3</t>
  </si>
  <si>
    <t>610991111R00</t>
  </si>
  <si>
    <t>Zakrývání výplní vnitřních otvorů</t>
  </si>
  <si>
    <t>1np:8,5*2,4+1,75*1+1,5*1+5*2,25+1*2,65+1,1*2,5+1,125*0,9+1,25*2,125</t>
  </si>
  <si>
    <t>2np:2*1,6+2*1,6+2*1,6+1*2,25+1,5*2,25+1*1,25+1*1,25+1*1,25+1*2,25+0,9*1,4+0,8*1+1,125*0,9+1*2,25</t>
  </si>
  <si>
    <t>610991004R00</t>
  </si>
  <si>
    <t>Začišťovací okenní lišta pro omítku tl. 15 mm</t>
  </si>
  <si>
    <t>1np:8,5+2*2,4+1,75+2*1+1,5+2*1+5+2*2,25+1+2*2,65+1,1+2*2,5+1,125+2*0,9+1,25+2*2,125</t>
  </si>
  <si>
    <t>2np:2+2*1,6+2+2*1,6+2+2*1,6+1+2*2,25+1,5+2*2,25+1+2*1,25+1+2*1,25+1+2*1,25+1+2*2,25+0,9+2*1,4+0,8+2*1+1,125+2*0,9+1+2*2,25</t>
  </si>
  <si>
    <t>612473186R00</t>
  </si>
  <si>
    <t>Příplatek za zabudované rohovníky</t>
  </si>
  <si>
    <t>1np-okna:8,5+2*2,4+1,75+2*1+1,5+2*1+5+2*2,25+1+2*2,65+1,1+2*2,5+1,125+2*0,9+1,25+2*2,125</t>
  </si>
  <si>
    <t>2np-okna:2+2*1,6+2+2*1,6+2+2*1,6+1+2*2,25+1,5+2*2,25+1+2*1,25+1+2*1,25+1+2*1,25+1+2*2,25+0,9+2*1,4+0,8+2*1+1,125+2*0,9+1+2*2,25</t>
  </si>
  <si>
    <t>1np-stěny:5*3</t>
  </si>
  <si>
    <t>2np-stěny:5*3</t>
  </si>
  <si>
    <t>602011261RT3</t>
  </si>
  <si>
    <t>Omítka sádrová hlazená Cemix 016 strojně, tloušťka vrstvy 15 mm</t>
  </si>
  <si>
    <t>101:(2,35+0,7+1,6+0,7+1,8+2,32+3,5)*3</t>
  </si>
  <si>
    <t>102:(2,6+2+0,7+1,8+0,4+2)*3</t>
  </si>
  <si>
    <t>schodiště:(5,7+5,7)*3</t>
  </si>
  <si>
    <t>103:(5,5+9,5+5,9+9,5)*3</t>
  </si>
  <si>
    <t>104:(1,8+1,6+1,8+1,6)*3</t>
  </si>
  <si>
    <t>105:(3,5+3,5+2,9+2,9)*3</t>
  </si>
  <si>
    <t>106+107:(6+4,2+2+1,2+4+6,4+5,7)*3</t>
  </si>
  <si>
    <t>201:24*2,7</t>
  </si>
  <si>
    <t>202:(3,5+3,5+4,3+4,3)*2,7</t>
  </si>
  <si>
    <t>203:(1,23+1,23+2+2)*2,7</t>
  </si>
  <si>
    <t>204:(1,23+1,23+2+2)*2,7</t>
  </si>
  <si>
    <t>205:(1+1+2,3+2,3)*2,7</t>
  </si>
  <si>
    <t>206:(3,5+3,5+2+2)*2,7</t>
  </si>
  <si>
    <t>207:(5,2+5,2+2,7+2,7)*2,7</t>
  </si>
  <si>
    <t>208:(2,25+2,25+2+2)*2,7</t>
  </si>
  <si>
    <t>209:(4,2+4,2+3+3)*2,7</t>
  </si>
  <si>
    <t>210:(1,3+1,3+1,5+1,5)*2,7</t>
  </si>
  <si>
    <t>211:(1,2+1,2+3+3)*2,7</t>
  </si>
  <si>
    <t>212:(4,2+4,2+3,5+3,5)*2,7</t>
  </si>
  <si>
    <t>213:(1,6+1,6+1,9+1,9)*2,7</t>
  </si>
  <si>
    <t>214:(4,2+2,8+5,9+1,3+1,6+1,5)*2,7</t>
  </si>
  <si>
    <t>215:(1,4+1,4+1,6+1,6)*2,7</t>
  </si>
  <si>
    <t>1np dveře:-(0,9*2+0,8*2,2+0,9*2,2+0,7*2+2*2,3)</t>
  </si>
  <si>
    <t>1np garážová vrata:-5*2,25+0,44*(2,25+2,25+5)</t>
  </si>
  <si>
    <t>1np okno 1:-8,5*2,4+0,15*(2,4+2,4+8,5)</t>
  </si>
  <si>
    <t>2np dveře:-(0,9*2+0,8*2+0,8*2+1,4*2,3+0,9*2+0,9*2+1,5*2+1,9*2+0,7*2+0,9*2+0,9*2+0,9*2+0,9*2+0,9*2)</t>
  </si>
  <si>
    <t>601011261RT3</t>
  </si>
  <si>
    <t>Omítka stropů sádrová hlazená Cemix 016 strojně, tloušťka vrstvy 15 mm</t>
  </si>
  <si>
    <t>1np:9,6+8,1+54+3+10,2+36+4,5</t>
  </si>
  <si>
    <t>2np:17,3+15+3+3+2,5+7+13,6+4,5+13+2+4+15+3+14+2,5</t>
  </si>
  <si>
    <t>612481211RT8</t>
  </si>
  <si>
    <t>Montáž výztužné sítě (perlinky) do stěrky-stěny, včetně výztužné sítě a stěrkového tmelu Cemix</t>
  </si>
  <si>
    <t>10% plochy:73</t>
  </si>
  <si>
    <t>611481211RT8</t>
  </si>
  <si>
    <t>Montáž výztužné sítě (perlinky) do stěrky-stropy, včetně výztužné sítě a stěrkového tmelu Cemix</t>
  </si>
  <si>
    <t>10% plochy:25</t>
  </si>
  <si>
    <t>611981321</t>
  </si>
  <si>
    <t>Zapravení čela stropu schodiště, sdk</t>
  </si>
  <si>
    <t>det V3:1,7*0,4</t>
  </si>
  <si>
    <t>620991121R00</t>
  </si>
  <si>
    <t>Zakrývání výplní vnějších otvorů z lešení</t>
  </si>
  <si>
    <t>622421210RT7</t>
  </si>
  <si>
    <t>Omítka vnější tep izol Hasit tl. 2 cm, nástřik, zakončená šlechtěnou omítkou a nátěrem</t>
  </si>
  <si>
    <t>pohled SZ:72,1-1,25-1,25-1,25-11,25</t>
  </si>
  <si>
    <t>pohled JZ:103-2,25-1,2-0,8-1-2,25-2,65-4,4-1-2,65</t>
  </si>
  <si>
    <t>pohled JV:73-3-3-3-23</t>
  </si>
  <si>
    <t>pohled SV:102-2,25-3,4-1,8-1,6</t>
  </si>
  <si>
    <t>1np - špalety:(8,5+2*2,4+1,75+2*1+1,5+2*1+5+2*2,25+1+2*2,65+1,1+2*2,5+1,125+2*0,9+1,25+2*2,125)*0,15</t>
  </si>
  <si>
    <t>2np - špalety:(2+2*1,6+2+2*1,6+2+2*1,6+1+2*2,25+1,5+2*2,25+1+2*1,25+1+2*1,25+1+2*1,25+1+2*2,25+0,9+2*1,4+0,8+2*1+1,125+2*0,9+1+2*2,25)*0,15</t>
  </si>
  <si>
    <t>komín:1,6*4*0,4</t>
  </si>
  <si>
    <t>622473187RT2</t>
  </si>
  <si>
    <t>Příplatek za okenní lištu (APU) - montáž, včetně dodávky lišty</t>
  </si>
  <si>
    <t>622473186R00</t>
  </si>
  <si>
    <t>Příplatek za rohovník vnějš.omítek ze suché směsi</t>
  </si>
  <si>
    <t>622481211RT7</t>
  </si>
  <si>
    <t>Montáž výztužné sítě (perlinky) do stěrky-stěny, včetně výztužné sítě a stěrkového tmelu Hasit</t>
  </si>
  <si>
    <t>10% plochy:27,5</t>
  </si>
  <si>
    <t>62299</t>
  </si>
  <si>
    <t>Fasádní obklad</t>
  </si>
  <si>
    <t>předpoklad - bude oceněno dle výběru investora:</t>
  </si>
  <si>
    <t>pohled JV:2+2</t>
  </si>
  <si>
    <t>pohled SZ:2,4</t>
  </si>
  <si>
    <t>pohled JZ:8,7*3-(2,65+4,4+1+2,65)</t>
  </si>
  <si>
    <t>pohled SV:11,5*2-(1,8+1,6)</t>
  </si>
  <si>
    <t>632451131R00</t>
  </si>
  <si>
    <t>Potěr pískocementový hlazený dřev. hlad. tl. 30 mm</t>
  </si>
  <si>
    <t>1np ochrana izolace (kromě mč 105,106,107):137-35,4-4,3-10,1</t>
  </si>
  <si>
    <t>632443211R00</t>
  </si>
  <si>
    <t>Potěr CemFlow® CF 25, plocha do 100 m2, tl. 50 mm</t>
  </si>
  <si>
    <t>1np mč 101-104:9,6+8,1+53,7+3</t>
  </si>
  <si>
    <t>631312621R00</t>
  </si>
  <si>
    <t>Mazanina betonová tl. 4 - 8 cm C 20/25</t>
  </si>
  <si>
    <t>1np mč 105-107:(10,2+35,4+4,5)*0,05</t>
  </si>
  <si>
    <t>2np skladba 5,6:(17,3+15,2+2,8+2,8+14+13+2+4+15+3+14+2,2)*0,053</t>
  </si>
  <si>
    <t>2np skladba 8:(2,3+7+4,5)*0,04</t>
  </si>
  <si>
    <t>631361921RT1</t>
  </si>
  <si>
    <t>Výztuž mazanin svařovanou sítí, průměr drátu  4,0, oka 100/100 mm KA16</t>
  </si>
  <si>
    <t>1np mč 105-107:(10,2+35,4+4,5)*2,02*1,3/1000</t>
  </si>
  <si>
    <t>2np skladba 5,6:(17,3+15,2+2,8+2,8+14+13+2+4+15+3+14+2,2)*2,02*1,3/1000</t>
  </si>
  <si>
    <t>2np skladba 8:(2,3+7+4,5)*2,02*1,3/1000</t>
  </si>
  <si>
    <t>763614111RT1</t>
  </si>
  <si>
    <t>M.podlahy z desek do tl.18 mm, na sraz, přibíjením, bez dodávky desek</t>
  </si>
  <si>
    <t>2np skladba 6:13+2+15+3</t>
  </si>
  <si>
    <t>60725009R</t>
  </si>
  <si>
    <t>Deska dřevoštěpková OSB 3 N tl. 10 mm</t>
  </si>
  <si>
    <t>2np skladba 6:(13+2+15+3)*1,1</t>
  </si>
  <si>
    <t>941940031RAC</t>
  </si>
  <si>
    <t>Lešení lehké fasádní, š. 1 m, výška do 10 m, montáž, demontáž, doprava, pronájem 3 měsíce</t>
  </si>
  <si>
    <t>102+103+72+73</t>
  </si>
  <si>
    <t>94190.</t>
  </si>
  <si>
    <t>Lešení lehké pomocné výška podlah do 1,2m</t>
  </si>
  <si>
    <t>952901114R00</t>
  </si>
  <si>
    <t>Vyčištění budov o výšce podlaží nad 4 m</t>
  </si>
  <si>
    <t>998011002R00</t>
  </si>
  <si>
    <t>Přesun hmot pro budovy zděné výšky do 12 m</t>
  </si>
  <si>
    <t>711140012RAA</t>
  </si>
  <si>
    <t>Izolace proti vodě vodorovná přitavená, 1x, 1x ALP, 1x Bitagit 40 AL V 60 MINERAL</t>
  </si>
  <si>
    <t>711150012RAA</t>
  </si>
  <si>
    <t>Izolace proti vodě svislá přitavená, 1x, 1x ALP, 1x Bitagit 40 AL V 60 MINERAL</t>
  </si>
  <si>
    <t>50*0,5</t>
  </si>
  <si>
    <t>711263242R00</t>
  </si>
  <si>
    <t>Těsnění prostupů podlah,manžeta Ceresit 400x400 mm</t>
  </si>
  <si>
    <t>dešťový svod ze střechy:1</t>
  </si>
  <si>
    <t>ostatní ks dle PD ZTI:</t>
  </si>
  <si>
    <t>998711102R00</t>
  </si>
  <si>
    <t>Přesun hmot pro izolace proti vodě, výšky do 12 m</t>
  </si>
  <si>
    <t>712340010RAC</t>
  </si>
  <si>
    <t>Povlaková krytina střech do 10°, přitavením, 1x, 1x ALP, 1x NAIP Glastek AL 40 mineral</t>
  </si>
  <si>
    <t>střecha - vodorovná+atika svislá+atika vodorovná:130+(50*0,75)+(50*0,4)</t>
  </si>
  <si>
    <t>712351111RT2</t>
  </si>
  <si>
    <t>Povlaková krytina střech do 10°,samolepicím pásem, včetně dodávky asfalt.pásu Glastek 30 sticker plus</t>
  </si>
  <si>
    <t>střecha - vodorovná+atika svislá+atika vodorovná:130+(50*0,4)+(50*0,4)</t>
  </si>
  <si>
    <t>712341559RV2</t>
  </si>
  <si>
    <t>Povlaková krytina střech do 10°, NAIP přitavením, 1 vrstva - včetně dodávky Elastek 50 special dekor</t>
  </si>
  <si>
    <t>71299</t>
  </si>
  <si>
    <t>Opracování prostupů živičnou krytinou</t>
  </si>
  <si>
    <t>ks</t>
  </si>
  <si>
    <t>vpusť, komín, prostupy:5*3</t>
  </si>
  <si>
    <t>998712102R00</t>
  </si>
  <si>
    <t>Přesun hmot pro povlakové krytiny, výšky do 12 m</t>
  </si>
  <si>
    <t>713131121R00</t>
  </si>
  <si>
    <t>Izolace tepelná stěn přichycením drátem</t>
  </si>
  <si>
    <t>1 np překlady vysoké (otvor 1,7,5):(2,25+1,5+2)*0,25</t>
  </si>
  <si>
    <t>28375703R</t>
  </si>
  <si>
    <t>Deska izolační stabilizov. EPS 70  1000 x 500 mm</t>
  </si>
  <si>
    <t>1 np překlady vysoké (otvor 1,7,5):(2,25+1,5+2)*0,25*0,16*1,25</t>
  </si>
  <si>
    <t>713121121RT1</t>
  </si>
  <si>
    <t>Izolace tepelná podlah na sucho, dvouvrstvá, materiál ve specifikaci</t>
  </si>
  <si>
    <t>28375705R</t>
  </si>
  <si>
    <t>Deska izolační stabilizov. EPS 150  1000 x 500 mm</t>
  </si>
  <si>
    <t>1np mč 101-104:(9,6+8,1+53,7+3)*0,12*1,05</t>
  </si>
  <si>
    <t>713121111RT1</t>
  </si>
  <si>
    <t>Izolace tepelná podlah na sucho, jednovrstvá, materiál ve specifikaci</t>
  </si>
  <si>
    <t>1np mč 105-107:10,2+35,4+4,5</t>
  </si>
  <si>
    <t>2np:(17,3+15,2+2,8+2,8+2,3+7+14+4,5+13+2+4+15+3+14+2,2)</t>
  </si>
  <si>
    <t>283754601R</t>
  </si>
  <si>
    <t>Polystyren extrudovaný XPS 600 x 1250 mm</t>
  </si>
  <si>
    <t>1np mč 105-107:(10,2+35,4+4,5)*0,04*1,05</t>
  </si>
  <si>
    <t>2np mč 205,206,208 skladba 8:(2,3+7+4,5)*0,03*1,05</t>
  </si>
  <si>
    <t>2np skladba 5,6:(17,3+15,2+2,8+2,8+14+13+2+4+15+3+14+2,2)*0,06*1,05</t>
  </si>
  <si>
    <t>713191100RT9</t>
  </si>
  <si>
    <t>Položení separační fólie, včetně dodávky fólie</t>
  </si>
  <si>
    <t>1np mč 105-107 + sokl:(10,2+35,4+4,5)*1,15</t>
  </si>
  <si>
    <t>2np + sokl skladba 5,6,8:(17,3+15,2+2,8+2,8+2,3+7+14+4,5+13+2+4+15+3+14+2,2)*1,15</t>
  </si>
  <si>
    <t>2np skladba 5,6 + sokl:(17,3+15,2+2,8+2,8+14+13+2+4+15+3+14+2,2)*1,15</t>
  </si>
  <si>
    <t>713141337R01</t>
  </si>
  <si>
    <t>Izolace tepelná střech do tl.300 mm,3vrstvy, vč lepidla</t>
  </si>
  <si>
    <t>střecha - spádové klíny:130</t>
  </si>
  <si>
    <t>28375972R</t>
  </si>
  <si>
    <t>Deska spádová EPS 150 BACHL</t>
  </si>
  <si>
    <t>střecha tl 120mm-300mm:130*0,25</t>
  </si>
  <si>
    <t>713121118R00</t>
  </si>
  <si>
    <t>Montáž dilatačního pásku podél stěn</t>
  </si>
  <si>
    <t>101:(2,35+0,7+1,6+0,7+1,8+2,32+3,5)</t>
  </si>
  <si>
    <t>102:(2,6+2+0,7+1,8+0,4+2)</t>
  </si>
  <si>
    <t>103:(5,5+9,5+5,9+9,5)</t>
  </si>
  <si>
    <t>104:(1,8+1,6+1,8+1,6)</t>
  </si>
  <si>
    <t>105:(3,5+3,5+2,9+2,9)</t>
  </si>
  <si>
    <t>106+107:(6+4,2+2+1,2+4+6,4+5,7)</t>
  </si>
  <si>
    <t>201:24</t>
  </si>
  <si>
    <t>202:(3,5+3,5+4,3+4,3)</t>
  </si>
  <si>
    <t>203:(1,23+1,23+2+2)</t>
  </si>
  <si>
    <t>204:(1,23+1,23+2+2)</t>
  </si>
  <si>
    <t>205:(1+1+2,3+2,3)</t>
  </si>
  <si>
    <t>206:(3,5+3,5+2+2)</t>
  </si>
  <si>
    <t>207:(5,2+5,2+2,7+2,7)</t>
  </si>
  <si>
    <t>208:(2,25+2,25+2+2)</t>
  </si>
  <si>
    <t>209:(4,2+4,2+3+3)</t>
  </si>
  <si>
    <t>210:(1,3+1,3+1,5+1,5)</t>
  </si>
  <si>
    <t>211:(1,2+1,2+3+3)</t>
  </si>
  <si>
    <t>212:(4,2+4,2+3,5+3,5)</t>
  </si>
  <si>
    <t>213:(1,6+1,6+1,9+1,9)</t>
  </si>
  <si>
    <t>214:(4,2+2,8+5,9+1,3+1,6+1,5)</t>
  </si>
  <si>
    <t>215:(1,4+1,4+1,6+1,6)</t>
  </si>
  <si>
    <t>998713102R00</t>
  </si>
  <si>
    <t>Přesun hmot pro izolace tepelné, výšky do 12 m</t>
  </si>
  <si>
    <t>764411126R00</t>
  </si>
  <si>
    <t>Oplechování parapetů z tažených Al profilů, rš 300</t>
  </si>
  <si>
    <t>1np:1,75+1,75+1,75+1,75+1,5+1,125+1,25</t>
  </si>
  <si>
    <t>2np:2+2+2+1+1,5+1+1+1+1+0,875+0,75+1,125+1</t>
  </si>
  <si>
    <t>764817158R00</t>
  </si>
  <si>
    <t>Oplechování zdí (atik) z Pz lak.plechu, rš 580 mm</t>
  </si>
  <si>
    <t>998764102R00</t>
  </si>
  <si>
    <t>Přesun hmot pro klempířské konstr., výšky do 12 m</t>
  </si>
  <si>
    <t>76668001</t>
  </si>
  <si>
    <t>Vnější okna a dveře, hliník, 7016, trojsklo</t>
  </si>
  <si>
    <t>kpl</t>
  </si>
  <si>
    <t>dle nabídky výrobce:1</t>
  </si>
  <si>
    <t>76668002</t>
  </si>
  <si>
    <t>Lamelová sekční vrata, antracit</t>
  </si>
  <si>
    <t>76666002</t>
  </si>
  <si>
    <t>Dveře vnit. jednokř. s obložkovou zárubní , dýha, 600-900/1970 mm, kování</t>
  </si>
  <si>
    <t>76666003</t>
  </si>
  <si>
    <t>Dveře vnit. jednokř. s obložkovou zárubní, dýha, 800/2200 mm, kování</t>
  </si>
  <si>
    <t>76666004</t>
  </si>
  <si>
    <t>Dveře vnit. s bočním světlíkem, dýha, 1600/2,1 mm, kování</t>
  </si>
  <si>
    <t>76666005</t>
  </si>
  <si>
    <t>Dveře vnit. posuvné do sdk , dýha, 1850/1970mm, kování</t>
  </si>
  <si>
    <t>76666006</t>
  </si>
  <si>
    <t>Pouzdro pro posuvné dveře JAP</t>
  </si>
  <si>
    <t>76669 001</t>
  </si>
  <si>
    <t>Obklad schodiště masiv , nástup 35 mm, postupnice 15 mm</t>
  </si>
  <si>
    <t>76711258</t>
  </si>
  <si>
    <t>Venkovní zábradlí okenní, nerez</t>
  </si>
  <si>
    <t>pohled SV:2,5</t>
  </si>
  <si>
    <t>76712258</t>
  </si>
  <si>
    <t>Venkovní zábralí okenní, sklo</t>
  </si>
  <si>
    <t>pohled JZ:2</t>
  </si>
  <si>
    <t>76713258</t>
  </si>
  <si>
    <t>Stříška nad vstupem, hliník včetně zastřešení</t>
  </si>
  <si>
    <t>cenový předpoklad:1</t>
  </si>
  <si>
    <t>76712236</t>
  </si>
  <si>
    <t>Pergola hliníková</t>
  </si>
  <si>
    <t>76767001</t>
  </si>
  <si>
    <t>Zábradlí skleněné schodiště 2np</t>
  </si>
  <si>
    <t>771101210R00</t>
  </si>
  <si>
    <t>Penetrace podkladu pod dlažby</t>
  </si>
  <si>
    <t>2np skladba 8:2,3+7+4,5</t>
  </si>
  <si>
    <t>711212002RT3</t>
  </si>
  <si>
    <t>Hydroizolační povlak - nátěr nebo stěrka, Mapelastic (fa Mapei), pružná hydroizolace tl. 2mm</t>
  </si>
  <si>
    <t>771570014RAA</t>
  </si>
  <si>
    <t>Dlažba z dlaždic keramických 30 x 30 cm, do malty</t>
  </si>
  <si>
    <t>2np mč 205,206,208:2,5+7+4,5</t>
  </si>
  <si>
    <t>998771102R00</t>
  </si>
  <si>
    <t>Přesun hmot pro podlahy z dlaždic, výšky do 12 m</t>
  </si>
  <si>
    <t>775540010RAI</t>
  </si>
  <si>
    <t>Podlaha lamelová, nášlap dřevo, podložka Adipan, třívrstvá lamela tl.15 mm, nášlap tl. 3,6 mm, sokl</t>
  </si>
  <si>
    <t>2np mč 201,202,203,204,207,211,214,215:17,3+15,2+3+3+14+4+14+2,5</t>
  </si>
  <si>
    <t>998775102R00</t>
  </si>
  <si>
    <t>Přesun hmot pro podlahy vlysové, výšky do 12 m</t>
  </si>
  <si>
    <t>776521200RU7</t>
  </si>
  <si>
    <t xml:space="preserve">Lepení  podlah z dílců PVC a CV (vinyl), sokl, včetně vinylových dílců Thermofix 150/900/2,5 mm </t>
  </si>
  <si>
    <t>1np mč 103:4,7*3,6</t>
  </si>
  <si>
    <t>776570020RAB</t>
  </si>
  <si>
    <t>Podlaha povlaková textilní lepená, soklík, koberec zátěžový</t>
  </si>
  <si>
    <t>2np mč 209,210,212,213:13+2+15+3</t>
  </si>
  <si>
    <t>998776102R00</t>
  </si>
  <si>
    <t>Přesun hmot pro podlahy povlakové, výšky do 12 m</t>
  </si>
  <si>
    <t>777531022R00</t>
  </si>
  <si>
    <t>Vyrovnání podlah, samonivel. hmota Rovinal tl.2 mm</t>
  </si>
  <si>
    <t>1np:10+8+54+3+10+35+5</t>
  </si>
  <si>
    <t>777155010R00</t>
  </si>
  <si>
    <t>Podlahy lité polyuretanové ast 302, proti otěru, vč soklu</t>
  </si>
  <si>
    <t>1np mč 102-104 mínus vinyl v mč 103:8+54+3-(4,7*3,6)</t>
  </si>
  <si>
    <t>777155020R00</t>
  </si>
  <si>
    <t>Podlahy lité polyuretanové ast 302, protiskluzné, vč soklu</t>
  </si>
  <si>
    <t>1np mč 101:10</t>
  </si>
  <si>
    <t>777615214R00</t>
  </si>
  <si>
    <t>Nátěry podlah betonových  2x S 1300</t>
  </si>
  <si>
    <t>1np mč 105-107:11+36+5</t>
  </si>
  <si>
    <t>998777102R00</t>
  </si>
  <si>
    <t>Přesun hmot pro podlahy syntetické, výšky do 12 m</t>
  </si>
  <si>
    <t>781470014RAA</t>
  </si>
  <si>
    <t>Obklad vnitřní keramický 30 x 30 cm, do malty</t>
  </si>
  <si>
    <t>104:(1,6+1,6+1,8+1,8)*1,5</t>
  </si>
  <si>
    <t>205:(1+1+2,25+2,25)*1,25</t>
  </si>
  <si>
    <t>206:(3,5+3,5+2+2)*2</t>
  </si>
  <si>
    <t>208:(2+2+2,25+2,25)*2</t>
  </si>
  <si>
    <t>998781102R00</t>
  </si>
  <si>
    <t>Přesun hmot pro obklady keramické, výšky do 12 m</t>
  </si>
  <si>
    <t>783122110R00</t>
  </si>
  <si>
    <t>Nátěr syntetický OK "A" dvojnásobný</t>
  </si>
  <si>
    <t>nosníky:85</t>
  </si>
  <si>
    <t>78313</t>
  </si>
  <si>
    <t>Barva prášková RAL</t>
  </si>
  <si>
    <t>sloupek 1np:1</t>
  </si>
  <si>
    <t>13890101R</t>
  </si>
  <si>
    <t>Přirážka za pozinkování ocelových výrobků</t>
  </si>
  <si>
    <t>sloupek 1np:3,5*4*0,16</t>
  </si>
  <si>
    <t>784450075RA0</t>
  </si>
  <si>
    <t xml:space="preserve">Malba disperzní, penetrace 1x, malba bílá 2x </t>
  </si>
  <si>
    <t>729+245-57</t>
  </si>
  <si>
    <t/>
  </si>
  <si>
    <t>END</t>
  </si>
  <si>
    <t>RD Praha Hostavice</t>
  </si>
  <si>
    <t>Cena neobsahuje:</t>
  </si>
  <si>
    <t>Krbová kamna</t>
  </si>
  <si>
    <t>TZB včetně uzemnění, hromosvodu, ležate kanalizace</t>
  </si>
  <si>
    <t>Venkovní komunikace a venkovní objekty</t>
  </si>
  <si>
    <t>Nábytek, dveře do šaten, kuchyňskou linku</t>
  </si>
  <si>
    <t>Systémovou desku pro podlahové vytápění vč fólie (dodávka topení)</t>
  </si>
  <si>
    <t>Obklad skleněný za linkou (dodávka kuchyňské linky)</t>
  </si>
  <si>
    <t>Vedlejší rozpočtové náklady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</si>
</sst>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0"/>
      <color indexed="26"/>
      <name val="Arial CE"/>
      <family val="0"/>
    </font>
    <font>
      <sz val="10"/>
      <color indexed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FFCC"/>
      <name val="Arial CE"/>
      <family val="0"/>
    </font>
    <font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0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50" fillId="23" borderId="15" xfId="0" applyNumberFormat="1" applyFont="1" applyFill="1" applyBorder="1" applyAlignment="1">
      <alignment wrapText="1" shrinkToFit="1"/>
    </xf>
    <xf numFmtId="3" fontId="50" fillId="23" borderId="15" xfId="0" applyNumberFormat="1" applyFont="1" applyFill="1" applyBorder="1" applyAlignment="1">
      <alignment shrinkToFit="1"/>
    </xf>
    <xf numFmtId="3" fontId="0" fillId="23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23" borderId="29" xfId="0" applyNumberFormat="1" applyFont="1" applyFill="1" applyBorder="1" applyAlignment="1">
      <alignment horizontal="center"/>
    </xf>
    <xf numFmtId="4" fontId="3" fillId="23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3" borderId="27" xfId="0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1" xfId="0" applyFill="1" applyBorder="1" applyAlignment="1">
      <alignment/>
    </xf>
    <xf numFmtId="49" fontId="0" fillId="33" borderId="31" xfId="0" applyNumberFormat="1" applyFill="1" applyBorder="1" applyAlignment="1">
      <alignment/>
    </xf>
    <xf numFmtId="0" fontId="0" fillId="33" borderId="27" xfId="0" applyFill="1" applyBorder="1" applyAlignment="1">
      <alignment vertical="top"/>
    </xf>
    <xf numFmtId="0" fontId="0" fillId="33" borderId="31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37" xfId="0" applyFont="1" applyBorder="1" applyAlignment="1">
      <alignment vertical="top" shrinkToFit="1"/>
    </xf>
    <xf numFmtId="0" fontId="13" fillId="0" borderId="35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37" xfId="0" applyNumberFormat="1" applyFont="1" applyBorder="1" applyAlignment="1">
      <alignment vertical="top" wrapText="1" shrinkToFit="1"/>
    </xf>
    <xf numFmtId="0" fontId="0" fillId="33" borderId="38" xfId="0" applyFill="1" applyBorder="1" applyAlignment="1">
      <alignment vertical="top" shrinkToFit="1"/>
    </xf>
    <xf numFmtId="0" fontId="0" fillId="33" borderId="29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64" fontId="13" fillId="0" borderId="35" xfId="0" applyNumberFormat="1" applyFont="1" applyBorder="1" applyAlignment="1">
      <alignment vertical="top" shrinkToFit="1"/>
    </xf>
    <xf numFmtId="164" fontId="14" fillId="0" borderId="35" xfId="0" applyNumberFormat="1" applyFont="1" applyBorder="1" applyAlignment="1">
      <alignment vertical="top" wrapText="1" shrinkToFit="1"/>
    </xf>
    <xf numFmtId="164" fontId="0" fillId="33" borderId="29" xfId="0" applyNumberFormat="1" applyFill="1" applyBorder="1" applyAlignment="1">
      <alignment vertical="top" shrinkToFit="1"/>
    </xf>
    <xf numFmtId="4" fontId="13" fillId="0" borderId="35" xfId="0" applyNumberFormat="1" applyFont="1" applyBorder="1" applyAlignment="1">
      <alignment vertical="top" shrinkToFit="1"/>
    </xf>
    <xf numFmtId="4" fontId="0" fillId="33" borderId="29" xfId="0" applyNumberFormat="1" applyFill="1" applyBorder="1" applyAlignment="1">
      <alignment vertical="top" shrinkToFit="1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wrapText="1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0" fillId="33" borderId="36" xfId="0" applyFill="1" applyBorder="1" applyAlignment="1">
      <alignment vertical="top"/>
    </xf>
    <xf numFmtId="164" fontId="0" fillId="33" borderId="27" xfId="0" applyNumberFormat="1" applyFill="1" applyBorder="1" applyAlignment="1">
      <alignment vertical="top"/>
    </xf>
    <xf numFmtId="4" fontId="0" fillId="33" borderId="27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4" fillId="0" borderId="38" xfId="0" applyNumberFormat="1" applyFont="1" applyBorder="1" applyAlignment="1">
      <alignment vertical="top" wrapText="1" shrinkToFit="1"/>
    </xf>
    <xf numFmtId="164" fontId="14" fillId="0" borderId="29" xfId="0" applyNumberFormat="1" applyFont="1" applyBorder="1" applyAlignment="1">
      <alignment vertical="top" wrapText="1" shrinkToFit="1"/>
    </xf>
    <xf numFmtId="4" fontId="13" fillId="0" borderId="29" xfId="0" applyNumberFormat="1" applyFont="1" applyBorder="1" applyAlignment="1">
      <alignment vertical="top" shrinkToFit="1"/>
    </xf>
    <xf numFmtId="0" fontId="13" fillId="0" borderId="29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13" fillId="0" borderId="35" xfId="0" applyNumberFormat="1" applyFont="1" applyBorder="1" applyAlignment="1">
      <alignment horizontal="left" vertical="top" wrapText="1"/>
    </xf>
    <xf numFmtId="0" fontId="14" fillId="0" borderId="35" xfId="0" applyNumberFormat="1" applyFont="1" applyBorder="1" applyAlignment="1" quotePrefix="1">
      <alignment horizontal="left" vertical="top" wrapText="1"/>
    </xf>
    <xf numFmtId="0" fontId="0" fillId="33" borderId="29" xfId="0" applyNumberFormat="1" applyFill="1" applyBorder="1" applyAlignment="1">
      <alignment horizontal="left" vertical="top" wrapText="1"/>
    </xf>
    <xf numFmtId="0" fontId="14" fillId="0" borderId="29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1" fillId="0" borderId="0" xfId="0" applyFont="1" applyAlignment="1">
      <alignment/>
    </xf>
    <xf numFmtId="0" fontId="3" fillId="34" borderId="0" xfId="0" applyFont="1" applyFill="1" applyAlignment="1">
      <alignment horizontal="left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3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36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horizontal="right" vertical="center" inden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21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23" borderId="29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4" t="s">
        <v>39</v>
      </c>
      <c r="B2" s="194"/>
      <c r="C2" s="194"/>
      <c r="D2" s="194"/>
      <c r="E2" s="194"/>
      <c r="F2" s="194"/>
      <c r="G2" s="19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9"/>
  <sheetViews>
    <sheetView showGridLines="0" zoomScaleSheetLayoutView="75" zoomScalePageLayoutView="0" workbookViewId="0" topLeftCell="B1">
      <selection activeCell="C72" sqref="C7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195" t="s">
        <v>42</v>
      </c>
      <c r="C1" s="196"/>
      <c r="D1" s="196"/>
      <c r="E1" s="196"/>
      <c r="F1" s="196"/>
      <c r="G1" s="196"/>
      <c r="H1" s="196"/>
      <c r="I1" s="196"/>
      <c r="J1" s="197"/>
    </row>
    <row r="2" spans="1:15" ht="23.25" customHeight="1">
      <c r="A2" s="4"/>
      <c r="B2" s="81" t="s">
        <v>40</v>
      </c>
      <c r="C2" s="82"/>
      <c r="D2" s="221" t="s">
        <v>657</v>
      </c>
      <c r="E2" s="222"/>
      <c r="F2" s="222"/>
      <c r="G2" s="222"/>
      <c r="H2" s="222"/>
      <c r="I2" s="222"/>
      <c r="J2" s="223"/>
      <c r="O2" s="2"/>
    </row>
    <row r="3" spans="1:10" ht="23.25" customHeight="1" hidden="1">
      <c r="A3" s="4"/>
      <c r="B3" s="83" t="s">
        <v>43</v>
      </c>
      <c r="C3" s="84"/>
      <c r="D3" s="214"/>
      <c r="E3" s="215"/>
      <c r="F3" s="215"/>
      <c r="G3" s="215"/>
      <c r="H3" s="215"/>
      <c r="I3" s="215"/>
      <c r="J3" s="216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5"/>
      <c r="E11" s="225"/>
      <c r="F11" s="225"/>
      <c r="G11" s="225"/>
      <c r="H11" s="28" t="s">
        <v>33</v>
      </c>
      <c r="I11" s="91"/>
      <c r="J11" s="11"/>
    </row>
    <row r="12" spans="1:10" ht="15.75" customHeight="1">
      <c r="A12" s="4"/>
      <c r="B12" s="41"/>
      <c r="C12" s="26"/>
      <c r="D12" s="212"/>
      <c r="E12" s="212"/>
      <c r="F12" s="212"/>
      <c r="G12" s="212"/>
      <c r="H12" s="28" t="s">
        <v>34</v>
      </c>
      <c r="I12" s="91"/>
      <c r="J12" s="11"/>
    </row>
    <row r="13" spans="1:10" ht="15.75" customHeight="1">
      <c r="A13" s="4"/>
      <c r="B13" s="42"/>
      <c r="C13" s="92"/>
      <c r="D13" s="213"/>
      <c r="E13" s="213"/>
      <c r="F13" s="213"/>
      <c r="G13" s="213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4"/>
      <c r="F15" s="224"/>
      <c r="G15" s="209"/>
      <c r="H15" s="209"/>
      <c r="I15" s="209" t="s">
        <v>28</v>
      </c>
      <c r="J15" s="210"/>
    </row>
    <row r="16" spans="1:10" ht="23.25" customHeight="1">
      <c r="A16" s="142" t="s">
        <v>23</v>
      </c>
      <c r="B16" s="143" t="s">
        <v>23</v>
      </c>
      <c r="C16" s="58"/>
      <c r="D16" s="59"/>
      <c r="E16" s="204"/>
      <c r="F16" s="211"/>
      <c r="G16" s="204"/>
      <c r="H16" s="211"/>
      <c r="I16" s="204">
        <f>SUM(I47:J56)</f>
        <v>0</v>
      </c>
      <c r="J16" s="205"/>
    </row>
    <row r="17" spans="1:10" ht="23.25" customHeight="1">
      <c r="A17" s="142" t="s">
        <v>24</v>
      </c>
      <c r="B17" s="143" t="s">
        <v>24</v>
      </c>
      <c r="C17" s="58"/>
      <c r="D17" s="59"/>
      <c r="E17" s="204"/>
      <c r="F17" s="211"/>
      <c r="G17" s="204"/>
      <c r="H17" s="211"/>
      <c r="I17" s="204">
        <f>SUM(I57:J69)</f>
        <v>0</v>
      </c>
      <c r="J17" s="205"/>
    </row>
    <row r="18" spans="1:10" ht="23.25" customHeight="1">
      <c r="A18" s="142" t="s">
        <v>25</v>
      </c>
      <c r="B18" s="143" t="s">
        <v>25</v>
      </c>
      <c r="C18" s="58"/>
      <c r="D18" s="59"/>
      <c r="E18" s="204"/>
      <c r="F18" s="211"/>
      <c r="G18" s="204"/>
      <c r="H18" s="211"/>
      <c r="I18" s="204">
        <v>0</v>
      </c>
      <c r="J18" s="205"/>
    </row>
    <row r="19" spans="1:10" ht="23.25" customHeight="1">
      <c r="A19" s="142" t="s">
        <v>96</v>
      </c>
      <c r="B19" s="143" t="s">
        <v>26</v>
      </c>
      <c r="C19" s="58"/>
      <c r="D19" s="59"/>
      <c r="E19" s="204"/>
      <c r="F19" s="211"/>
      <c r="G19" s="204"/>
      <c r="H19" s="211"/>
      <c r="I19" s="204">
        <v>0</v>
      </c>
      <c r="J19" s="205"/>
    </row>
    <row r="20" spans="1:10" ht="23.25" customHeight="1">
      <c r="A20" s="142" t="s">
        <v>97</v>
      </c>
      <c r="B20" s="143" t="s">
        <v>27</v>
      </c>
      <c r="C20" s="58"/>
      <c r="D20" s="59"/>
      <c r="E20" s="204"/>
      <c r="F20" s="211"/>
      <c r="G20" s="204"/>
      <c r="H20" s="211"/>
      <c r="I20" s="204">
        <v>0</v>
      </c>
      <c r="J20" s="205"/>
    </row>
    <row r="21" spans="1:10" ht="23.25" customHeight="1">
      <c r="A21" s="4"/>
      <c r="B21" s="74" t="s">
        <v>28</v>
      </c>
      <c r="C21" s="75"/>
      <c r="D21" s="76"/>
      <c r="E21" s="206"/>
      <c r="F21" s="207"/>
      <c r="G21" s="206"/>
      <c r="H21" s="207"/>
      <c r="I21" s="206">
        <f>SUM(I16:J20)</f>
        <v>0</v>
      </c>
      <c r="J21" s="217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02">
        <v>0</v>
      </c>
      <c r="H23" s="203"/>
      <c r="I23" s="203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7">
        <v>0</v>
      </c>
      <c r="H24" s="228"/>
      <c r="I24" s="228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20</v>
      </c>
      <c r="F25" s="61" t="s">
        <v>0</v>
      </c>
      <c r="G25" s="202">
        <f>I21</f>
        <v>0</v>
      </c>
      <c r="H25" s="203"/>
      <c r="I25" s="203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20</v>
      </c>
      <c r="F26" s="44" t="s">
        <v>0</v>
      </c>
      <c r="G26" s="198">
        <v>1019331</v>
      </c>
      <c r="H26" s="199"/>
      <c r="I26" s="199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00">
        <v>0.0400000018998981</v>
      </c>
      <c r="H27" s="200"/>
      <c r="I27" s="200"/>
      <c r="J27" s="63" t="str">
        <f t="shared" si="0"/>
        <v>CZK</v>
      </c>
    </row>
    <row r="28" spans="1:10" ht="27.75" customHeight="1" thickBot="1">
      <c r="A28" s="4"/>
      <c r="B28" s="114" t="s">
        <v>22</v>
      </c>
      <c r="C28" s="115"/>
      <c r="D28" s="115"/>
      <c r="E28" s="116"/>
      <c r="F28" s="117"/>
      <c r="G28" s="201">
        <f>ZakladDPHZakl+ZakladDPHSni</f>
        <v>0</v>
      </c>
      <c r="H28" s="208"/>
      <c r="I28" s="208"/>
      <c r="J28" s="118" t="str">
        <f t="shared" si="0"/>
        <v>CZK</v>
      </c>
    </row>
    <row r="29" spans="1:10" ht="27.75" customHeight="1" hidden="1" thickBot="1">
      <c r="A29" s="4"/>
      <c r="B29" s="114" t="s">
        <v>35</v>
      </c>
      <c r="C29" s="119"/>
      <c r="D29" s="119"/>
      <c r="E29" s="119"/>
      <c r="F29" s="119"/>
      <c r="G29" s="201">
        <v>6115988</v>
      </c>
      <c r="H29" s="201"/>
      <c r="I29" s="201"/>
      <c r="J29" s="120" t="s">
        <v>47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43227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6" t="s">
        <v>2</v>
      </c>
      <c r="E35" s="22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customHeight="1" hidden="1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6" t="s">
        <v>1</v>
      </c>
      <c r="J38" s="100" t="s">
        <v>0</v>
      </c>
    </row>
    <row r="39" spans="1:10" ht="25.5" customHeight="1" hidden="1">
      <c r="A39" s="95">
        <v>1</v>
      </c>
      <c r="B39" s="101"/>
      <c r="C39" s="229"/>
      <c r="D39" s="230"/>
      <c r="E39" s="230"/>
      <c r="F39" s="107">
        <v>0</v>
      </c>
      <c r="G39" s="108">
        <v>5096656.96</v>
      </c>
      <c r="H39" s="109"/>
      <c r="I39" s="110">
        <v>5096656.96</v>
      </c>
      <c r="J39" s="102">
        <f>IF(CenaCelkemVypocet=0,"",I39/CenaCelkemVypocet*100)</f>
        <v>100</v>
      </c>
    </row>
    <row r="40" spans="1:10" ht="25.5" customHeight="1" hidden="1">
      <c r="A40" s="95"/>
      <c r="B40" s="231" t="s">
        <v>46</v>
      </c>
      <c r="C40" s="232"/>
      <c r="D40" s="232"/>
      <c r="E40" s="232"/>
      <c r="F40" s="111">
        <f>SUMIF(A39:A39,"=1",F39:F39)</f>
        <v>0</v>
      </c>
      <c r="G40" s="112">
        <f>SUMIF(A39:A39,"=1",G39:G39)</f>
        <v>5096656.96</v>
      </c>
      <c r="H40" s="112">
        <f>SUMIF(A39:A39,"=1",H39:H39)</f>
        <v>0</v>
      </c>
      <c r="I40" s="113">
        <f>SUMIF(A39:A39,"=1",I39:I39)</f>
        <v>5096656.96</v>
      </c>
      <c r="J40" s="96">
        <f>SUMIF(A39:A39,"=1",J39:J39)</f>
        <v>100</v>
      </c>
    </row>
    <row r="44" ht="15.75">
      <c r="B44" s="121" t="s">
        <v>48</v>
      </c>
    </row>
    <row r="46" spans="1:10" ht="25.5" customHeight="1">
      <c r="A46" s="122"/>
      <c r="B46" s="126" t="s">
        <v>16</v>
      </c>
      <c r="C46" s="126" t="s">
        <v>5</v>
      </c>
      <c r="D46" s="127"/>
      <c r="E46" s="127"/>
      <c r="F46" s="130" t="s">
        <v>49</v>
      </c>
      <c r="G46" s="130"/>
      <c r="H46" s="130"/>
      <c r="I46" s="233" t="s">
        <v>28</v>
      </c>
      <c r="J46" s="233"/>
    </row>
    <row r="47" spans="1:10" ht="25.5" customHeight="1">
      <c r="A47" s="123"/>
      <c r="B47" s="131" t="s">
        <v>50</v>
      </c>
      <c r="C47" s="235" t="s">
        <v>51</v>
      </c>
      <c r="D47" s="236"/>
      <c r="E47" s="236"/>
      <c r="F47" s="133" t="s">
        <v>23</v>
      </c>
      <c r="G47" s="134"/>
      <c r="H47" s="134"/>
      <c r="I47" s="234">
        <f>' Pol'!G8</f>
        <v>0</v>
      </c>
      <c r="J47" s="234"/>
    </row>
    <row r="48" spans="1:10" ht="25.5" customHeight="1">
      <c r="A48" s="123"/>
      <c r="B48" s="125" t="s">
        <v>52</v>
      </c>
      <c r="C48" s="219" t="s">
        <v>53</v>
      </c>
      <c r="D48" s="220"/>
      <c r="E48" s="220"/>
      <c r="F48" s="135" t="s">
        <v>23</v>
      </c>
      <c r="G48" s="136"/>
      <c r="H48" s="136"/>
      <c r="I48" s="218">
        <f>' Pol'!G25</f>
        <v>0</v>
      </c>
      <c r="J48" s="218"/>
    </row>
    <row r="49" spans="1:10" ht="25.5" customHeight="1">
      <c r="A49" s="123"/>
      <c r="B49" s="125" t="s">
        <v>54</v>
      </c>
      <c r="C49" s="219" t="s">
        <v>55</v>
      </c>
      <c r="D49" s="220"/>
      <c r="E49" s="220"/>
      <c r="F49" s="135" t="s">
        <v>23</v>
      </c>
      <c r="G49" s="136"/>
      <c r="H49" s="136"/>
      <c r="I49" s="218">
        <f>' Pol'!G52</f>
        <v>0</v>
      </c>
      <c r="J49" s="218"/>
    </row>
    <row r="50" spans="1:10" ht="25.5" customHeight="1">
      <c r="A50" s="123"/>
      <c r="B50" s="125" t="s">
        <v>56</v>
      </c>
      <c r="C50" s="219" t="s">
        <v>57</v>
      </c>
      <c r="D50" s="220"/>
      <c r="E50" s="220"/>
      <c r="F50" s="135" t="s">
        <v>23</v>
      </c>
      <c r="G50" s="136"/>
      <c r="H50" s="136"/>
      <c r="I50" s="218">
        <f>' Pol'!G152</f>
        <v>0</v>
      </c>
      <c r="J50" s="218"/>
    </row>
    <row r="51" spans="1:10" ht="25.5" customHeight="1">
      <c r="A51" s="123"/>
      <c r="B51" s="125" t="s">
        <v>58</v>
      </c>
      <c r="C51" s="219" t="s">
        <v>59</v>
      </c>
      <c r="D51" s="220"/>
      <c r="E51" s="220"/>
      <c r="F51" s="135" t="s">
        <v>23</v>
      </c>
      <c r="G51" s="136"/>
      <c r="H51" s="136"/>
      <c r="I51" s="218">
        <f>' Pol'!G196</f>
        <v>0</v>
      </c>
      <c r="J51" s="218"/>
    </row>
    <row r="52" spans="1:10" ht="25.5" customHeight="1">
      <c r="A52" s="123"/>
      <c r="B52" s="125" t="s">
        <v>60</v>
      </c>
      <c r="C52" s="219" t="s">
        <v>61</v>
      </c>
      <c r="D52" s="220"/>
      <c r="E52" s="220"/>
      <c r="F52" s="135" t="s">
        <v>23</v>
      </c>
      <c r="G52" s="136"/>
      <c r="H52" s="136"/>
      <c r="I52" s="218">
        <f>' Pol'!G244</f>
        <v>0</v>
      </c>
      <c r="J52" s="218"/>
    </row>
    <row r="53" spans="1:10" ht="25.5" customHeight="1">
      <c r="A53" s="123"/>
      <c r="B53" s="125" t="s">
        <v>62</v>
      </c>
      <c r="C53" s="219" t="s">
        <v>63</v>
      </c>
      <c r="D53" s="220"/>
      <c r="E53" s="220"/>
      <c r="F53" s="135" t="s">
        <v>23</v>
      </c>
      <c r="G53" s="136"/>
      <c r="H53" s="136"/>
      <c r="I53" s="218">
        <f>' Pol'!G270</f>
        <v>0</v>
      </c>
      <c r="J53" s="218"/>
    </row>
    <row r="54" spans="1:10" ht="25.5" customHeight="1">
      <c r="A54" s="123"/>
      <c r="B54" s="125" t="s">
        <v>64</v>
      </c>
      <c r="C54" s="219" t="s">
        <v>65</v>
      </c>
      <c r="D54" s="220"/>
      <c r="E54" s="220"/>
      <c r="F54" s="135" t="s">
        <v>23</v>
      </c>
      <c r="G54" s="136"/>
      <c r="H54" s="136"/>
      <c r="I54" s="218">
        <f>' Pol'!G287</f>
        <v>0</v>
      </c>
      <c r="J54" s="218"/>
    </row>
    <row r="55" spans="1:10" ht="25.5" customHeight="1">
      <c r="A55" s="123"/>
      <c r="B55" s="125" t="s">
        <v>66</v>
      </c>
      <c r="C55" s="219" t="s">
        <v>67</v>
      </c>
      <c r="D55" s="220"/>
      <c r="E55" s="220"/>
      <c r="F55" s="135" t="s">
        <v>23</v>
      </c>
      <c r="G55" s="136"/>
      <c r="H55" s="136"/>
      <c r="I55" s="218">
        <f>' Pol'!G293</f>
        <v>0</v>
      </c>
      <c r="J55" s="218"/>
    </row>
    <row r="56" spans="1:10" ht="25.5" customHeight="1">
      <c r="A56" s="123"/>
      <c r="B56" s="125" t="s">
        <v>68</v>
      </c>
      <c r="C56" s="219" t="s">
        <v>69</v>
      </c>
      <c r="D56" s="220"/>
      <c r="E56" s="220"/>
      <c r="F56" s="135" t="s">
        <v>23</v>
      </c>
      <c r="G56" s="136"/>
      <c r="H56" s="136"/>
      <c r="I56" s="218">
        <f>' Pol'!G295</f>
        <v>0</v>
      </c>
      <c r="J56" s="218"/>
    </row>
    <row r="57" spans="1:10" ht="25.5" customHeight="1">
      <c r="A57" s="123"/>
      <c r="B57" s="125" t="s">
        <v>70</v>
      </c>
      <c r="C57" s="219" t="s">
        <v>71</v>
      </c>
      <c r="D57" s="220"/>
      <c r="E57" s="220"/>
      <c r="F57" s="135" t="s">
        <v>24</v>
      </c>
      <c r="G57" s="136"/>
      <c r="H57" s="136"/>
      <c r="I57" s="218">
        <f>' Pol'!G297</f>
        <v>0</v>
      </c>
      <c r="J57" s="218"/>
    </row>
    <row r="58" spans="1:10" ht="25.5" customHeight="1">
      <c r="A58" s="123"/>
      <c r="B58" s="125" t="s">
        <v>72</v>
      </c>
      <c r="C58" s="219" t="s">
        <v>73</v>
      </c>
      <c r="D58" s="220"/>
      <c r="E58" s="220"/>
      <c r="F58" s="135" t="s">
        <v>24</v>
      </c>
      <c r="G58" s="136"/>
      <c r="H58" s="136"/>
      <c r="I58" s="218">
        <f>' Pol'!G305</f>
        <v>0</v>
      </c>
      <c r="J58" s="218"/>
    </row>
    <row r="59" spans="1:10" ht="25.5" customHeight="1">
      <c r="A59" s="123"/>
      <c r="B59" s="125" t="s">
        <v>74</v>
      </c>
      <c r="C59" s="219" t="s">
        <v>75</v>
      </c>
      <c r="D59" s="220"/>
      <c r="E59" s="220"/>
      <c r="F59" s="135" t="s">
        <v>24</v>
      </c>
      <c r="G59" s="136"/>
      <c r="H59" s="136"/>
      <c r="I59" s="218">
        <f>' Pol'!G315</f>
        <v>0</v>
      </c>
      <c r="J59" s="218"/>
    </row>
    <row r="60" spans="1:10" ht="25.5" customHeight="1">
      <c r="A60" s="123"/>
      <c r="B60" s="125" t="s">
        <v>76</v>
      </c>
      <c r="C60" s="219" t="s">
        <v>77</v>
      </c>
      <c r="D60" s="220"/>
      <c r="E60" s="220"/>
      <c r="F60" s="135" t="s">
        <v>24</v>
      </c>
      <c r="G60" s="136"/>
      <c r="H60" s="136"/>
      <c r="I60" s="218">
        <f>' Pol'!G363</f>
        <v>0</v>
      </c>
      <c r="J60" s="218"/>
    </row>
    <row r="61" spans="1:10" ht="25.5" customHeight="1">
      <c r="A61" s="123"/>
      <c r="B61" s="125" t="s">
        <v>78</v>
      </c>
      <c r="C61" s="219" t="s">
        <v>79</v>
      </c>
      <c r="D61" s="220"/>
      <c r="E61" s="220"/>
      <c r="F61" s="135" t="s">
        <v>24</v>
      </c>
      <c r="G61" s="136"/>
      <c r="H61" s="136"/>
      <c r="I61" s="218">
        <f>' Pol'!G369</f>
        <v>0</v>
      </c>
      <c r="J61" s="218"/>
    </row>
    <row r="62" spans="1:10" ht="25.5" customHeight="1">
      <c r="A62" s="123"/>
      <c r="B62" s="125" t="s">
        <v>80</v>
      </c>
      <c r="C62" s="219" t="s">
        <v>81</v>
      </c>
      <c r="D62" s="220"/>
      <c r="E62" s="220"/>
      <c r="F62" s="135" t="s">
        <v>24</v>
      </c>
      <c r="G62" s="136"/>
      <c r="H62" s="136"/>
      <c r="I62" s="218">
        <f>' Pol'!G379</f>
        <v>0</v>
      </c>
      <c r="J62" s="218"/>
    </row>
    <row r="63" spans="1:10" ht="25.5" customHeight="1">
      <c r="A63" s="123"/>
      <c r="B63" s="125" t="s">
        <v>82</v>
      </c>
      <c r="C63" s="219" t="s">
        <v>83</v>
      </c>
      <c r="D63" s="220"/>
      <c r="E63" s="220"/>
      <c r="F63" s="135" t="s">
        <v>24</v>
      </c>
      <c r="G63" s="136"/>
      <c r="H63" s="136"/>
      <c r="I63" s="218">
        <f>' Pol'!G389</f>
        <v>0</v>
      </c>
      <c r="J63" s="218"/>
    </row>
    <row r="64" spans="1:10" ht="25.5" customHeight="1">
      <c r="A64" s="123"/>
      <c r="B64" s="125" t="s">
        <v>84</v>
      </c>
      <c r="C64" s="219" t="s">
        <v>85</v>
      </c>
      <c r="D64" s="220"/>
      <c r="E64" s="220"/>
      <c r="F64" s="135" t="s">
        <v>24</v>
      </c>
      <c r="G64" s="136"/>
      <c r="H64" s="136"/>
      <c r="I64" s="218">
        <f>' Pol'!G397</f>
        <v>0</v>
      </c>
      <c r="J64" s="218"/>
    </row>
    <row r="65" spans="1:10" ht="25.5" customHeight="1">
      <c r="A65" s="123"/>
      <c r="B65" s="125" t="s">
        <v>86</v>
      </c>
      <c r="C65" s="219" t="s">
        <v>87</v>
      </c>
      <c r="D65" s="220"/>
      <c r="E65" s="220"/>
      <c r="F65" s="135" t="s">
        <v>24</v>
      </c>
      <c r="G65" s="136"/>
      <c r="H65" s="136"/>
      <c r="I65" s="218">
        <f>' Pol'!G401</f>
        <v>0</v>
      </c>
      <c r="J65" s="218"/>
    </row>
    <row r="66" spans="1:10" ht="25.5" customHeight="1">
      <c r="A66" s="123"/>
      <c r="B66" s="125" t="s">
        <v>88</v>
      </c>
      <c r="C66" s="219" t="s">
        <v>89</v>
      </c>
      <c r="D66" s="220"/>
      <c r="E66" s="220"/>
      <c r="F66" s="135" t="s">
        <v>24</v>
      </c>
      <c r="G66" s="136"/>
      <c r="H66" s="136"/>
      <c r="I66" s="218">
        <f>' Pol'!G407</f>
        <v>0</v>
      </c>
      <c r="J66" s="218"/>
    </row>
    <row r="67" spans="1:10" ht="25.5" customHeight="1">
      <c r="A67" s="123"/>
      <c r="B67" s="125" t="s">
        <v>90</v>
      </c>
      <c r="C67" s="219" t="s">
        <v>91</v>
      </c>
      <c r="D67" s="220"/>
      <c r="E67" s="220"/>
      <c r="F67" s="135" t="s">
        <v>24</v>
      </c>
      <c r="G67" s="136"/>
      <c r="H67" s="136"/>
      <c r="I67" s="218">
        <f>' Pol'!G418</f>
        <v>0</v>
      </c>
      <c r="J67" s="218"/>
    </row>
    <row r="68" spans="1:10" ht="25.5" customHeight="1">
      <c r="A68" s="123"/>
      <c r="B68" s="125" t="s">
        <v>92</v>
      </c>
      <c r="C68" s="219" t="s">
        <v>93</v>
      </c>
      <c r="D68" s="220"/>
      <c r="E68" s="220"/>
      <c r="F68" s="135" t="s">
        <v>24</v>
      </c>
      <c r="G68" s="136"/>
      <c r="H68" s="136"/>
      <c r="I68" s="218">
        <f>' Pol'!G425</f>
        <v>0</v>
      </c>
      <c r="J68" s="218"/>
    </row>
    <row r="69" spans="1:10" ht="25.5" customHeight="1">
      <c r="A69" s="123"/>
      <c r="B69" s="132" t="s">
        <v>94</v>
      </c>
      <c r="C69" s="239" t="s">
        <v>95</v>
      </c>
      <c r="D69" s="240"/>
      <c r="E69" s="240"/>
      <c r="F69" s="137" t="s">
        <v>24</v>
      </c>
      <c r="G69" s="138"/>
      <c r="H69" s="138"/>
      <c r="I69" s="238">
        <f>' Pol'!G432</f>
        <v>0</v>
      </c>
      <c r="J69" s="238"/>
    </row>
    <row r="70" spans="1:10" ht="25.5" customHeight="1">
      <c r="A70" s="124"/>
      <c r="B70" s="128" t="s">
        <v>1</v>
      </c>
      <c r="C70" s="128"/>
      <c r="D70" s="129"/>
      <c r="E70" s="129"/>
      <c r="F70" s="139"/>
      <c r="G70" s="140"/>
      <c r="H70" s="140"/>
      <c r="I70" s="237">
        <f>SUM(I47:I69)</f>
        <v>0</v>
      </c>
      <c r="J70" s="237"/>
    </row>
    <row r="71" spans="6:10" ht="12.75">
      <c r="F71" s="141"/>
      <c r="G71" s="94"/>
      <c r="H71" s="141"/>
      <c r="I71" s="94"/>
      <c r="J71" s="94"/>
    </row>
    <row r="72" spans="3:10" ht="12.75">
      <c r="C72" s="193" t="s">
        <v>658</v>
      </c>
      <c r="F72" s="141"/>
      <c r="G72" s="94"/>
      <c r="H72" s="141"/>
      <c r="I72" s="94"/>
      <c r="J72" s="94"/>
    </row>
    <row r="73" spans="3:10" ht="12.75">
      <c r="C73" t="s">
        <v>660</v>
      </c>
      <c r="F73" s="141"/>
      <c r="G73" s="94"/>
      <c r="H73" s="141"/>
      <c r="I73" s="94"/>
      <c r="J73" s="94"/>
    </row>
    <row r="74" ht="12.75">
      <c r="C74" t="s">
        <v>661</v>
      </c>
    </row>
    <row r="75" ht="12.75">
      <c r="C75" t="s">
        <v>659</v>
      </c>
    </row>
    <row r="76" ht="12.75">
      <c r="C76" t="s">
        <v>662</v>
      </c>
    </row>
    <row r="77" ht="12.75">
      <c r="C77" t="s">
        <v>663</v>
      </c>
    </row>
    <row r="78" ht="12.75">
      <c r="C78" t="s">
        <v>664</v>
      </c>
    </row>
    <row r="79" ht="12.75">
      <c r="C79" t="s">
        <v>665</v>
      </c>
    </row>
  </sheetData>
  <sheetProtection/>
  <mergeCells count="85">
    <mergeCell ref="I70:J70"/>
    <mergeCell ref="I67:J67"/>
    <mergeCell ref="C67:E67"/>
    <mergeCell ref="I68:J68"/>
    <mergeCell ref="C68:E68"/>
    <mergeCell ref="I69:J69"/>
    <mergeCell ref="C69:E69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E19:F19"/>
    <mergeCell ref="C39:E39"/>
    <mergeCell ref="B40:E40"/>
    <mergeCell ref="I46:J46"/>
    <mergeCell ref="I47:J47"/>
    <mergeCell ref="C47:E47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E20:F20"/>
    <mergeCell ref="I20:J20"/>
    <mergeCell ref="I21:J21"/>
    <mergeCell ref="G19:H19"/>
    <mergeCell ref="G20:H20"/>
    <mergeCell ref="I48:J48"/>
    <mergeCell ref="C48:E48"/>
    <mergeCell ref="D35:E35"/>
    <mergeCell ref="G24:I24"/>
    <mergeCell ref="G23:I23"/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1" t="s">
        <v>6</v>
      </c>
      <c r="B1" s="241"/>
      <c r="C1" s="242"/>
      <c r="D1" s="241"/>
      <c r="E1" s="241"/>
      <c r="F1" s="241"/>
      <c r="G1" s="241"/>
    </row>
    <row r="2" spans="1:7" ht="24.75" customHeight="1">
      <c r="A2" s="79" t="s">
        <v>41</v>
      </c>
      <c r="B2" s="78"/>
      <c r="C2" s="243"/>
      <c r="D2" s="243"/>
      <c r="E2" s="243"/>
      <c r="F2" s="243"/>
      <c r="G2" s="244"/>
    </row>
    <row r="3" spans="1:7" ht="24.75" customHeight="1" hidden="1">
      <c r="A3" s="79" t="s">
        <v>7</v>
      </c>
      <c r="B3" s="78"/>
      <c r="C3" s="243"/>
      <c r="D3" s="243"/>
      <c r="E3" s="243"/>
      <c r="F3" s="243"/>
      <c r="G3" s="244"/>
    </row>
    <row r="4" spans="1:7" ht="24.75" customHeight="1" hidden="1">
      <c r="A4" s="79" t="s">
        <v>8</v>
      </c>
      <c r="B4" s="78"/>
      <c r="C4" s="243"/>
      <c r="D4" s="243"/>
      <c r="E4" s="243"/>
      <c r="F4" s="243"/>
      <c r="G4" s="24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36"/>
  <sheetViews>
    <sheetView tabSelected="1" zoomScalePageLayoutView="0" workbookViewId="0" topLeftCell="A1">
      <selection activeCell="F9" sqref="F9:F456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245" t="s">
        <v>6</v>
      </c>
      <c r="B1" s="245"/>
      <c r="C1" s="245"/>
      <c r="D1" s="245"/>
      <c r="E1" s="245"/>
      <c r="F1" s="245"/>
      <c r="G1" s="245"/>
      <c r="AE1" t="s">
        <v>99</v>
      </c>
    </row>
    <row r="2" spans="1:31" ht="24.75" customHeight="1">
      <c r="A2" s="144" t="s">
        <v>98</v>
      </c>
      <c r="B2" s="78"/>
      <c r="C2" s="246"/>
      <c r="D2" s="247"/>
      <c r="E2" s="247"/>
      <c r="F2" s="247"/>
      <c r="G2" s="248"/>
      <c r="AE2" t="s">
        <v>100</v>
      </c>
    </row>
    <row r="3" spans="1:31" ht="24.75" customHeight="1" hidden="1">
      <c r="A3" s="144" t="s">
        <v>7</v>
      </c>
      <c r="B3" s="78"/>
      <c r="C3" s="246"/>
      <c r="D3" s="247"/>
      <c r="E3" s="247"/>
      <c r="F3" s="247"/>
      <c r="G3" s="248"/>
      <c r="AE3" t="s">
        <v>101</v>
      </c>
    </row>
    <row r="4" spans="1:31" ht="24.75" customHeight="1" hidden="1">
      <c r="A4" s="144" t="s">
        <v>8</v>
      </c>
      <c r="B4" s="78"/>
      <c r="C4" s="246"/>
      <c r="D4" s="247"/>
      <c r="E4" s="247"/>
      <c r="F4" s="247"/>
      <c r="G4" s="248"/>
      <c r="AE4" t="s">
        <v>102</v>
      </c>
    </row>
    <row r="5" spans="1:31" ht="12.75" hidden="1">
      <c r="A5" s="145" t="s">
        <v>103</v>
      </c>
      <c r="B5" s="146"/>
      <c r="C5" s="147"/>
      <c r="D5" s="148"/>
      <c r="E5" s="148"/>
      <c r="F5" s="148"/>
      <c r="G5" s="149"/>
      <c r="AE5" t="s">
        <v>104</v>
      </c>
    </row>
    <row r="7" spans="1:21" ht="38.25">
      <c r="A7" s="154" t="s">
        <v>105</v>
      </c>
      <c r="B7" s="155" t="s">
        <v>106</v>
      </c>
      <c r="C7" s="155" t="s">
        <v>107</v>
      </c>
      <c r="D7" s="154" t="s">
        <v>108</v>
      </c>
      <c r="E7" s="154" t="s">
        <v>109</v>
      </c>
      <c r="F7" s="150" t="s">
        <v>110</v>
      </c>
      <c r="G7" s="172" t="s">
        <v>28</v>
      </c>
      <c r="H7" s="173" t="s">
        <v>29</v>
      </c>
      <c r="I7" s="173" t="s">
        <v>111</v>
      </c>
      <c r="J7" s="173" t="s">
        <v>30</v>
      </c>
      <c r="K7" s="173" t="s">
        <v>112</v>
      </c>
      <c r="L7" s="173" t="s">
        <v>113</v>
      </c>
      <c r="M7" s="173" t="s">
        <v>114</v>
      </c>
      <c r="N7" s="173" t="s">
        <v>115</v>
      </c>
      <c r="O7" s="173" t="s">
        <v>116</v>
      </c>
      <c r="P7" s="173" t="s">
        <v>117</v>
      </c>
      <c r="Q7" s="173" t="s">
        <v>118</v>
      </c>
      <c r="R7" s="173" t="s">
        <v>119</v>
      </c>
      <c r="S7" s="173" t="s">
        <v>120</v>
      </c>
      <c r="T7" s="173" t="s">
        <v>121</v>
      </c>
      <c r="U7" s="157" t="s">
        <v>122</v>
      </c>
    </row>
    <row r="8" spans="1:31" ht="12.75">
      <c r="A8" s="174" t="s">
        <v>123</v>
      </c>
      <c r="B8" s="175" t="s">
        <v>50</v>
      </c>
      <c r="C8" s="176" t="s">
        <v>51</v>
      </c>
      <c r="D8" s="177"/>
      <c r="E8" s="178"/>
      <c r="F8" s="179"/>
      <c r="G8" s="179">
        <f>SUMIF(AE9:AE24,"&lt;&gt;NOR",G9:G24)</f>
        <v>0</v>
      </c>
      <c r="H8" s="179"/>
      <c r="I8" s="179">
        <f>SUM(I9:I24)</f>
        <v>20211</v>
      </c>
      <c r="J8" s="179"/>
      <c r="K8" s="179">
        <f>SUM(K9:K24)</f>
        <v>37833.86</v>
      </c>
      <c r="L8" s="179"/>
      <c r="M8" s="179">
        <f>SUM(M9:M24)</f>
        <v>0</v>
      </c>
      <c r="N8" s="156"/>
      <c r="O8" s="156">
        <f>SUM(O9:O24)</f>
        <v>49.6125</v>
      </c>
      <c r="P8" s="156"/>
      <c r="Q8" s="156">
        <f>SUM(Q9:Q24)</f>
        <v>0</v>
      </c>
      <c r="R8" s="156"/>
      <c r="S8" s="156"/>
      <c r="T8" s="174"/>
      <c r="U8" s="156">
        <f>SUM(U9:U24)</f>
        <v>62.269999999999996</v>
      </c>
      <c r="AE8" t="s">
        <v>124</v>
      </c>
    </row>
    <row r="9" spans="1:60" ht="12.75" outlineLevel="1">
      <c r="A9" s="152">
        <v>1</v>
      </c>
      <c r="B9" s="158" t="s">
        <v>125</v>
      </c>
      <c r="C9" s="187" t="s">
        <v>126</v>
      </c>
      <c r="D9" s="160" t="s">
        <v>127</v>
      </c>
      <c r="E9" s="167">
        <v>50</v>
      </c>
      <c r="F9" s="170"/>
      <c r="G9" s="170">
        <f>E9*F9</f>
        <v>0</v>
      </c>
      <c r="H9" s="170">
        <v>0</v>
      </c>
      <c r="I9" s="170">
        <f>ROUND(E9*H9,2)</f>
        <v>0</v>
      </c>
      <c r="J9" s="170">
        <v>83.2</v>
      </c>
      <c r="K9" s="170">
        <f>ROUND(E9*J9,2)</f>
        <v>4160</v>
      </c>
      <c r="L9" s="170">
        <v>20</v>
      </c>
      <c r="M9" s="170">
        <f>G9*(1+L9/100)</f>
        <v>0</v>
      </c>
      <c r="N9" s="161">
        <v>0</v>
      </c>
      <c r="O9" s="161">
        <f>ROUND(E9*N9,5)</f>
        <v>0</v>
      </c>
      <c r="P9" s="161">
        <v>0</v>
      </c>
      <c r="Q9" s="161">
        <f>ROUND(E9*P9,5)</f>
        <v>0</v>
      </c>
      <c r="R9" s="161"/>
      <c r="S9" s="161"/>
      <c r="T9" s="162">
        <v>0.0952</v>
      </c>
      <c r="U9" s="161">
        <f>ROUND(E9*T9,2)</f>
        <v>4.76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128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1">
      <c r="A10" s="152"/>
      <c r="B10" s="158"/>
      <c r="C10" s="188" t="s">
        <v>129</v>
      </c>
      <c r="D10" s="163"/>
      <c r="E10" s="168">
        <v>50</v>
      </c>
      <c r="F10" s="170"/>
      <c r="G10" s="170"/>
      <c r="H10" s="170"/>
      <c r="I10" s="170"/>
      <c r="J10" s="170"/>
      <c r="K10" s="170"/>
      <c r="L10" s="170"/>
      <c r="M10" s="170"/>
      <c r="N10" s="161"/>
      <c r="O10" s="161"/>
      <c r="P10" s="161"/>
      <c r="Q10" s="161"/>
      <c r="R10" s="161"/>
      <c r="S10" s="161"/>
      <c r="T10" s="162"/>
      <c r="U10" s="161"/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130</v>
      </c>
      <c r="AF10" s="151">
        <v>0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>
      <c r="A11" s="152">
        <v>2</v>
      </c>
      <c r="B11" s="158" t="s">
        <v>131</v>
      </c>
      <c r="C11" s="187" t="s">
        <v>132</v>
      </c>
      <c r="D11" s="160" t="s">
        <v>127</v>
      </c>
      <c r="E11" s="167">
        <v>54.406</v>
      </c>
      <c r="F11" s="170"/>
      <c r="G11" s="170">
        <f>E11*F11</f>
        <v>0</v>
      </c>
      <c r="H11" s="170">
        <v>0</v>
      </c>
      <c r="I11" s="170">
        <f>ROUND(E11*H11,2)</f>
        <v>0</v>
      </c>
      <c r="J11" s="170">
        <v>222.5</v>
      </c>
      <c r="K11" s="170">
        <f>ROUND(E11*J11,2)</f>
        <v>12105.34</v>
      </c>
      <c r="L11" s="170">
        <v>20</v>
      </c>
      <c r="M11" s="170">
        <f>G11*(1+L11/100)</f>
        <v>0</v>
      </c>
      <c r="N11" s="161">
        <v>0</v>
      </c>
      <c r="O11" s="161">
        <f>ROUND(E11*N11,5)</f>
        <v>0</v>
      </c>
      <c r="P11" s="161">
        <v>0</v>
      </c>
      <c r="Q11" s="161">
        <f>ROUND(E11*P11,5)</f>
        <v>0</v>
      </c>
      <c r="R11" s="161"/>
      <c r="S11" s="161"/>
      <c r="T11" s="162">
        <v>0.23</v>
      </c>
      <c r="U11" s="161">
        <f>ROUND(E11*T11,2)</f>
        <v>12.51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128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1">
      <c r="A12" s="152"/>
      <c r="B12" s="158"/>
      <c r="C12" s="188" t="s">
        <v>133</v>
      </c>
      <c r="D12" s="163"/>
      <c r="E12" s="168">
        <v>41.25</v>
      </c>
      <c r="F12" s="170"/>
      <c r="G12" s="170"/>
      <c r="H12" s="170"/>
      <c r="I12" s="170"/>
      <c r="J12" s="170"/>
      <c r="K12" s="170"/>
      <c r="L12" s="170"/>
      <c r="M12" s="170"/>
      <c r="N12" s="161"/>
      <c r="O12" s="161"/>
      <c r="P12" s="161"/>
      <c r="Q12" s="161"/>
      <c r="R12" s="161"/>
      <c r="S12" s="161"/>
      <c r="T12" s="162"/>
      <c r="U12" s="161"/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130</v>
      </c>
      <c r="AF12" s="151">
        <v>0</v>
      </c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outlineLevel="1">
      <c r="A13" s="152"/>
      <c r="B13" s="158"/>
      <c r="C13" s="188" t="s">
        <v>134</v>
      </c>
      <c r="D13" s="163"/>
      <c r="E13" s="168">
        <v>6.655</v>
      </c>
      <c r="F13" s="170"/>
      <c r="G13" s="170"/>
      <c r="H13" s="170"/>
      <c r="I13" s="170"/>
      <c r="J13" s="170"/>
      <c r="K13" s="170"/>
      <c r="L13" s="170"/>
      <c r="M13" s="170"/>
      <c r="N13" s="161"/>
      <c r="O13" s="161"/>
      <c r="P13" s="161"/>
      <c r="Q13" s="161"/>
      <c r="R13" s="161"/>
      <c r="S13" s="161"/>
      <c r="T13" s="162"/>
      <c r="U13" s="161"/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130</v>
      </c>
      <c r="AF13" s="151">
        <v>0</v>
      </c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>
      <c r="A14" s="152"/>
      <c r="B14" s="158"/>
      <c r="C14" s="188" t="s">
        <v>135</v>
      </c>
      <c r="D14" s="163"/>
      <c r="E14" s="168">
        <v>6.501</v>
      </c>
      <c r="F14" s="170"/>
      <c r="G14" s="170"/>
      <c r="H14" s="170"/>
      <c r="I14" s="170"/>
      <c r="J14" s="170"/>
      <c r="K14" s="170"/>
      <c r="L14" s="170"/>
      <c r="M14" s="170"/>
      <c r="N14" s="161"/>
      <c r="O14" s="161"/>
      <c r="P14" s="161"/>
      <c r="Q14" s="161"/>
      <c r="R14" s="161"/>
      <c r="S14" s="161"/>
      <c r="T14" s="162"/>
      <c r="U14" s="161"/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130</v>
      </c>
      <c r="AF14" s="151">
        <v>0</v>
      </c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1">
      <c r="A15" s="152">
        <v>3</v>
      </c>
      <c r="B15" s="158" t="s">
        <v>136</v>
      </c>
      <c r="C15" s="187" t="s">
        <v>137</v>
      </c>
      <c r="D15" s="160" t="s">
        <v>127</v>
      </c>
      <c r="E15" s="167">
        <v>3</v>
      </c>
      <c r="F15" s="170"/>
      <c r="G15" s="170">
        <f>E15*F15</f>
        <v>0</v>
      </c>
      <c r="H15" s="170">
        <v>0</v>
      </c>
      <c r="I15" s="170">
        <f>ROUND(E15*H15,2)</f>
        <v>0</v>
      </c>
      <c r="J15" s="170">
        <v>1018</v>
      </c>
      <c r="K15" s="170">
        <f>ROUND(E15*J15,2)</f>
        <v>3054</v>
      </c>
      <c r="L15" s="170">
        <v>20</v>
      </c>
      <c r="M15" s="170">
        <f>G15*(1+L15/100)</f>
        <v>0</v>
      </c>
      <c r="N15" s="161">
        <v>0</v>
      </c>
      <c r="O15" s="161">
        <f>ROUND(E15*N15,5)</f>
        <v>0</v>
      </c>
      <c r="P15" s="161">
        <v>0</v>
      </c>
      <c r="Q15" s="161">
        <f>ROUND(E15*P15,5)</f>
        <v>0</v>
      </c>
      <c r="R15" s="161"/>
      <c r="S15" s="161"/>
      <c r="T15" s="162">
        <v>3.533</v>
      </c>
      <c r="U15" s="161">
        <f>ROUND(E15*T15,2)</f>
        <v>10.6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128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52">
        <v>4</v>
      </c>
      <c r="B16" s="158" t="s">
        <v>138</v>
      </c>
      <c r="C16" s="187" t="s">
        <v>139</v>
      </c>
      <c r="D16" s="160" t="s">
        <v>127</v>
      </c>
      <c r="E16" s="167">
        <v>13.61</v>
      </c>
      <c r="F16" s="170"/>
      <c r="G16" s="170">
        <f>E16*F16</f>
        <v>0</v>
      </c>
      <c r="H16" s="170">
        <v>0</v>
      </c>
      <c r="I16" s="170">
        <f>ROUND(E16*H16,2)</f>
        <v>0</v>
      </c>
      <c r="J16" s="170">
        <v>101.5</v>
      </c>
      <c r="K16" s="170">
        <f>ROUND(E16*J16,2)</f>
        <v>1381.42</v>
      </c>
      <c r="L16" s="170">
        <v>20</v>
      </c>
      <c r="M16" s="170">
        <f>G16*(1+L16/100)</f>
        <v>0</v>
      </c>
      <c r="N16" s="161">
        <v>0</v>
      </c>
      <c r="O16" s="161">
        <f>ROUND(E16*N16,5)</f>
        <v>0</v>
      </c>
      <c r="P16" s="161">
        <v>0</v>
      </c>
      <c r="Q16" s="161">
        <f>ROUND(E16*P16,5)</f>
        <v>0</v>
      </c>
      <c r="R16" s="161"/>
      <c r="S16" s="161"/>
      <c r="T16" s="162">
        <v>0.202</v>
      </c>
      <c r="U16" s="161">
        <f>ROUND(E16*T16,2)</f>
        <v>2.75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12.75" outlineLevel="1">
      <c r="A17" s="152"/>
      <c r="B17" s="158"/>
      <c r="C17" s="188" t="s">
        <v>140</v>
      </c>
      <c r="D17" s="163"/>
      <c r="E17" s="168">
        <v>57</v>
      </c>
      <c r="F17" s="170"/>
      <c r="G17" s="170"/>
      <c r="H17" s="170"/>
      <c r="I17" s="170"/>
      <c r="J17" s="170"/>
      <c r="K17" s="170"/>
      <c r="L17" s="170"/>
      <c r="M17" s="170"/>
      <c r="N17" s="161"/>
      <c r="O17" s="161"/>
      <c r="P17" s="161"/>
      <c r="Q17" s="161"/>
      <c r="R17" s="161"/>
      <c r="S17" s="161"/>
      <c r="T17" s="162"/>
      <c r="U17" s="161"/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130</v>
      </c>
      <c r="AF17" s="151">
        <v>0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52"/>
      <c r="B18" s="158"/>
      <c r="C18" s="188" t="s">
        <v>141</v>
      </c>
      <c r="D18" s="163"/>
      <c r="E18" s="168">
        <v>-21</v>
      </c>
      <c r="F18" s="170"/>
      <c r="G18" s="170"/>
      <c r="H18" s="170"/>
      <c r="I18" s="170"/>
      <c r="J18" s="170"/>
      <c r="K18" s="170"/>
      <c r="L18" s="170"/>
      <c r="M18" s="170"/>
      <c r="N18" s="161"/>
      <c r="O18" s="161"/>
      <c r="P18" s="161"/>
      <c r="Q18" s="161"/>
      <c r="R18" s="161"/>
      <c r="S18" s="161"/>
      <c r="T18" s="162"/>
      <c r="U18" s="161"/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130</v>
      </c>
      <c r="AF18" s="151">
        <v>0</v>
      </c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1">
      <c r="A19" s="152"/>
      <c r="B19" s="158"/>
      <c r="C19" s="188" t="s">
        <v>142</v>
      </c>
      <c r="D19" s="163"/>
      <c r="E19" s="168">
        <v>-6.12</v>
      </c>
      <c r="F19" s="170"/>
      <c r="G19" s="170"/>
      <c r="H19" s="170"/>
      <c r="I19" s="170"/>
      <c r="J19" s="170"/>
      <c r="K19" s="170"/>
      <c r="L19" s="170"/>
      <c r="M19" s="170"/>
      <c r="N19" s="161"/>
      <c r="O19" s="161"/>
      <c r="P19" s="161"/>
      <c r="Q19" s="161"/>
      <c r="R19" s="161"/>
      <c r="S19" s="161"/>
      <c r="T19" s="162"/>
      <c r="U19" s="16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130</v>
      </c>
      <c r="AF19" s="151">
        <v>0</v>
      </c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52"/>
      <c r="B20" s="158"/>
      <c r="C20" s="188" t="s">
        <v>143</v>
      </c>
      <c r="D20" s="163"/>
      <c r="E20" s="168">
        <v>-11.95</v>
      </c>
      <c r="F20" s="170"/>
      <c r="G20" s="170"/>
      <c r="H20" s="170"/>
      <c r="I20" s="170"/>
      <c r="J20" s="170"/>
      <c r="K20" s="170"/>
      <c r="L20" s="170"/>
      <c r="M20" s="170"/>
      <c r="N20" s="161"/>
      <c r="O20" s="161"/>
      <c r="P20" s="161"/>
      <c r="Q20" s="161"/>
      <c r="R20" s="161"/>
      <c r="S20" s="161"/>
      <c r="T20" s="162"/>
      <c r="U20" s="161"/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130</v>
      </c>
      <c r="AF20" s="151">
        <v>0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1">
      <c r="A21" s="152"/>
      <c r="B21" s="158"/>
      <c r="C21" s="188" t="s">
        <v>144</v>
      </c>
      <c r="D21" s="163"/>
      <c r="E21" s="168">
        <v>-4.32</v>
      </c>
      <c r="F21" s="170"/>
      <c r="G21" s="170"/>
      <c r="H21" s="170"/>
      <c r="I21" s="170"/>
      <c r="J21" s="170"/>
      <c r="K21" s="170"/>
      <c r="L21" s="170"/>
      <c r="M21" s="170"/>
      <c r="N21" s="161"/>
      <c r="O21" s="161"/>
      <c r="P21" s="161"/>
      <c r="Q21" s="161"/>
      <c r="R21" s="161"/>
      <c r="S21" s="161"/>
      <c r="T21" s="162"/>
      <c r="U21" s="161"/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130</v>
      </c>
      <c r="AF21" s="151">
        <v>0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>
      <c r="A22" s="152">
        <v>5</v>
      </c>
      <c r="B22" s="158" t="s">
        <v>145</v>
      </c>
      <c r="C22" s="187" t="s">
        <v>146</v>
      </c>
      <c r="D22" s="160" t="s">
        <v>127</v>
      </c>
      <c r="E22" s="167">
        <v>71</v>
      </c>
      <c r="F22" s="170"/>
      <c r="G22" s="170">
        <f>E22*F22</f>
        <v>0</v>
      </c>
      <c r="H22" s="170">
        <v>0</v>
      </c>
      <c r="I22" s="170">
        <f>ROUND(E22*H22,2)</f>
        <v>0</v>
      </c>
      <c r="J22" s="170">
        <v>37.1</v>
      </c>
      <c r="K22" s="170">
        <f>ROUND(E22*J22,2)</f>
        <v>2634.1</v>
      </c>
      <c r="L22" s="170">
        <v>20</v>
      </c>
      <c r="M22" s="170">
        <f>G22*(1+L22/100)</f>
        <v>0</v>
      </c>
      <c r="N22" s="161">
        <v>0</v>
      </c>
      <c r="O22" s="161">
        <f>ROUND(E22*N22,5)</f>
        <v>0</v>
      </c>
      <c r="P22" s="161">
        <v>0</v>
      </c>
      <c r="Q22" s="161">
        <f>ROUND(E22*P22,5)</f>
        <v>0</v>
      </c>
      <c r="R22" s="161"/>
      <c r="S22" s="161"/>
      <c r="T22" s="162">
        <v>0.074</v>
      </c>
      <c r="U22" s="161">
        <f>ROUND(E22*T22,2)</f>
        <v>5.25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128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12.75" outlineLevel="1">
      <c r="A23" s="152">
        <v>6</v>
      </c>
      <c r="B23" s="158" t="s">
        <v>147</v>
      </c>
      <c r="C23" s="187" t="s">
        <v>148</v>
      </c>
      <c r="D23" s="160" t="s">
        <v>149</v>
      </c>
      <c r="E23" s="167">
        <v>150</v>
      </c>
      <c r="F23" s="170"/>
      <c r="G23" s="170">
        <f>E23*F23</f>
        <v>0</v>
      </c>
      <c r="H23" s="170">
        <v>134.74</v>
      </c>
      <c r="I23" s="170">
        <f>ROUND(E23*H23,2)</f>
        <v>20211</v>
      </c>
      <c r="J23" s="170">
        <v>23.25999999999999</v>
      </c>
      <c r="K23" s="170">
        <f>ROUND(E23*J23,2)</f>
        <v>3489</v>
      </c>
      <c r="L23" s="170">
        <v>20</v>
      </c>
      <c r="M23" s="170">
        <f>G23*(1+L23/100)</f>
        <v>0</v>
      </c>
      <c r="N23" s="161">
        <v>0.33075</v>
      </c>
      <c r="O23" s="161">
        <f>ROUND(E23*N23,5)</f>
        <v>49.6125</v>
      </c>
      <c r="P23" s="161">
        <v>0</v>
      </c>
      <c r="Q23" s="161">
        <f>ROUND(E23*P23,5)</f>
        <v>0</v>
      </c>
      <c r="R23" s="161"/>
      <c r="S23" s="161"/>
      <c r="T23" s="162">
        <v>0.026</v>
      </c>
      <c r="U23" s="161">
        <f>ROUND(E23*T23,2)</f>
        <v>3.9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128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>
      <c r="A24" s="152">
        <v>7</v>
      </c>
      <c r="B24" s="158" t="s">
        <v>150</v>
      </c>
      <c r="C24" s="187" t="s">
        <v>151</v>
      </c>
      <c r="D24" s="160" t="s">
        <v>149</v>
      </c>
      <c r="E24" s="167">
        <v>150</v>
      </c>
      <c r="F24" s="170"/>
      <c r="G24" s="170">
        <f>E24*F24</f>
        <v>0</v>
      </c>
      <c r="H24" s="170">
        <v>0</v>
      </c>
      <c r="I24" s="170">
        <f>ROUND(E24*H24,2)</f>
        <v>0</v>
      </c>
      <c r="J24" s="170">
        <v>73.4</v>
      </c>
      <c r="K24" s="170">
        <f>ROUND(E24*J24,2)</f>
        <v>11010</v>
      </c>
      <c r="L24" s="170">
        <v>20</v>
      </c>
      <c r="M24" s="170">
        <f>G24*(1+L24/100)</f>
        <v>0</v>
      </c>
      <c r="N24" s="161">
        <v>0</v>
      </c>
      <c r="O24" s="161">
        <f>ROUND(E24*N24,5)</f>
        <v>0</v>
      </c>
      <c r="P24" s="161">
        <v>0</v>
      </c>
      <c r="Q24" s="161">
        <f>ROUND(E24*P24,5)</f>
        <v>0</v>
      </c>
      <c r="R24" s="161"/>
      <c r="S24" s="161"/>
      <c r="T24" s="162">
        <v>0.15</v>
      </c>
      <c r="U24" s="161">
        <f>ROUND(E24*T24,2)</f>
        <v>22.5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128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31" ht="12.75">
      <c r="A25" s="153" t="s">
        <v>123</v>
      </c>
      <c r="B25" s="159" t="s">
        <v>52</v>
      </c>
      <c r="C25" s="189" t="s">
        <v>53</v>
      </c>
      <c r="D25" s="164"/>
      <c r="E25" s="169"/>
      <c r="F25" s="171"/>
      <c r="G25" s="171">
        <f>SUMIF(AE26:AE51,"&lt;&gt;NOR",G26:G51)</f>
        <v>0</v>
      </c>
      <c r="H25" s="171"/>
      <c r="I25" s="171">
        <f>SUM(I26:I51)</f>
        <v>142560.49</v>
      </c>
      <c r="J25" s="171"/>
      <c r="K25" s="171">
        <f>SUM(K26:K51)</f>
        <v>35723.85999999999</v>
      </c>
      <c r="L25" s="171"/>
      <c r="M25" s="171">
        <f>SUM(M26:M51)</f>
        <v>0</v>
      </c>
      <c r="N25" s="165"/>
      <c r="O25" s="165">
        <f>SUM(O26:O51)</f>
        <v>138.60874999999996</v>
      </c>
      <c r="P25" s="165"/>
      <c r="Q25" s="165">
        <f>SUM(Q26:Q51)</f>
        <v>0</v>
      </c>
      <c r="R25" s="165"/>
      <c r="S25" s="165"/>
      <c r="T25" s="166"/>
      <c r="U25" s="165">
        <f>SUM(U26:U51)</f>
        <v>93.02</v>
      </c>
      <c r="AE25" t="s">
        <v>124</v>
      </c>
    </row>
    <row r="26" spans="1:60" ht="12.75" outlineLevel="1">
      <c r="A26" s="152">
        <v>8</v>
      </c>
      <c r="B26" s="158" t="s">
        <v>152</v>
      </c>
      <c r="C26" s="187" t="s">
        <v>153</v>
      </c>
      <c r="D26" s="160" t="s">
        <v>127</v>
      </c>
      <c r="E26" s="167">
        <v>21.1015</v>
      </c>
      <c r="F26" s="170"/>
      <c r="G26" s="170">
        <f>E26*F26</f>
        <v>0</v>
      </c>
      <c r="H26" s="170">
        <v>1970.1</v>
      </c>
      <c r="I26" s="170">
        <f>ROUND(E26*H26,2)</f>
        <v>41572.07</v>
      </c>
      <c r="J26" s="170">
        <v>234.9000000000001</v>
      </c>
      <c r="K26" s="170">
        <f>ROUND(E26*J26,2)</f>
        <v>4956.74</v>
      </c>
      <c r="L26" s="170">
        <v>20</v>
      </c>
      <c r="M26" s="170">
        <f>G26*(1+L26/100)</f>
        <v>0</v>
      </c>
      <c r="N26" s="161">
        <v>2.525</v>
      </c>
      <c r="O26" s="161">
        <f>ROUND(E26*N26,5)</f>
        <v>53.28129</v>
      </c>
      <c r="P26" s="161">
        <v>0</v>
      </c>
      <c r="Q26" s="161">
        <f>ROUND(E26*P26,5)</f>
        <v>0</v>
      </c>
      <c r="R26" s="161"/>
      <c r="S26" s="161"/>
      <c r="T26" s="162">
        <v>0.477</v>
      </c>
      <c r="U26" s="161">
        <f>ROUND(E26*T26,2)</f>
        <v>10.07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128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>
      <c r="A27" s="152"/>
      <c r="B27" s="158"/>
      <c r="C27" s="188" t="s">
        <v>154</v>
      </c>
      <c r="D27" s="163"/>
      <c r="E27" s="168">
        <v>17.244</v>
      </c>
      <c r="F27" s="170"/>
      <c r="G27" s="170"/>
      <c r="H27" s="170"/>
      <c r="I27" s="170"/>
      <c r="J27" s="170"/>
      <c r="K27" s="170"/>
      <c r="L27" s="170"/>
      <c r="M27" s="170"/>
      <c r="N27" s="161"/>
      <c r="O27" s="161"/>
      <c r="P27" s="161"/>
      <c r="Q27" s="161"/>
      <c r="R27" s="161"/>
      <c r="S27" s="161"/>
      <c r="T27" s="162"/>
      <c r="U27" s="161"/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130</v>
      </c>
      <c r="AF27" s="151">
        <v>0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1">
      <c r="A28" s="152"/>
      <c r="B28" s="158"/>
      <c r="C28" s="188" t="s">
        <v>155</v>
      </c>
      <c r="D28" s="163"/>
      <c r="E28" s="168">
        <v>1.815</v>
      </c>
      <c r="F28" s="170"/>
      <c r="G28" s="170"/>
      <c r="H28" s="170"/>
      <c r="I28" s="170"/>
      <c r="J28" s="170"/>
      <c r="K28" s="170"/>
      <c r="L28" s="170"/>
      <c r="M28" s="170"/>
      <c r="N28" s="161"/>
      <c r="O28" s="161"/>
      <c r="P28" s="161"/>
      <c r="Q28" s="161"/>
      <c r="R28" s="161"/>
      <c r="S28" s="161"/>
      <c r="T28" s="162"/>
      <c r="U28" s="161"/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130</v>
      </c>
      <c r="AF28" s="151">
        <v>0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>
      <c r="A29" s="152"/>
      <c r="B29" s="158"/>
      <c r="C29" s="188" t="s">
        <v>156</v>
      </c>
      <c r="D29" s="163"/>
      <c r="E29" s="168">
        <v>2.0425</v>
      </c>
      <c r="F29" s="170"/>
      <c r="G29" s="170"/>
      <c r="H29" s="170"/>
      <c r="I29" s="170"/>
      <c r="J29" s="170"/>
      <c r="K29" s="170"/>
      <c r="L29" s="170"/>
      <c r="M29" s="170"/>
      <c r="N29" s="161"/>
      <c r="O29" s="161"/>
      <c r="P29" s="161"/>
      <c r="Q29" s="161"/>
      <c r="R29" s="161"/>
      <c r="S29" s="161"/>
      <c r="T29" s="162"/>
      <c r="U29" s="161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130</v>
      </c>
      <c r="AF29" s="151">
        <v>0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>
      <c r="A30" s="152">
        <v>9</v>
      </c>
      <c r="B30" s="158" t="s">
        <v>157</v>
      </c>
      <c r="C30" s="187" t="s">
        <v>158</v>
      </c>
      <c r="D30" s="160" t="s">
        <v>149</v>
      </c>
      <c r="E30" s="167">
        <v>23.95</v>
      </c>
      <c r="F30" s="170"/>
      <c r="G30" s="170">
        <f>E30*F30</f>
        <v>0</v>
      </c>
      <c r="H30" s="170">
        <v>1297.54</v>
      </c>
      <c r="I30" s="170">
        <f>ROUND(E30*H30,2)</f>
        <v>31076.08</v>
      </c>
      <c r="J30" s="170">
        <v>452.46000000000004</v>
      </c>
      <c r="K30" s="170">
        <f>ROUND(E30*J30,2)</f>
        <v>10836.42</v>
      </c>
      <c r="L30" s="170">
        <v>20</v>
      </c>
      <c r="M30" s="170">
        <f>G30*(1+L30/100)</f>
        <v>0</v>
      </c>
      <c r="N30" s="161">
        <v>1.175</v>
      </c>
      <c r="O30" s="161">
        <f>ROUND(E30*N30,5)</f>
        <v>28.14125</v>
      </c>
      <c r="P30" s="161">
        <v>0</v>
      </c>
      <c r="Q30" s="161">
        <f>ROUND(E30*P30,5)</f>
        <v>0</v>
      </c>
      <c r="R30" s="161"/>
      <c r="S30" s="161"/>
      <c r="T30" s="162">
        <v>1.23</v>
      </c>
      <c r="U30" s="161">
        <f>ROUND(E30*T30,2)</f>
        <v>29.46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128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>
      <c r="A31" s="152"/>
      <c r="B31" s="158"/>
      <c r="C31" s="188" t="s">
        <v>159</v>
      </c>
      <c r="D31" s="163"/>
      <c r="E31" s="168">
        <v>23.95</v>
      </c>
      <c r="F31" s="170"/>
      <c r="G31" s="170"/>
      <c r="H31" s="170"/>
      <c r="I31" s="170"/>
      <c r="J31" s="170"/>
      <c r="K31" s="170"/>
      <c r="L31" s="170"/>
      <c r="M31" s="170"/>
      <c r="N31" s="161"/>
      <c r="O31" s="161"/>
      <c r="P31" s="161"/>
      <c r="Q31" s="161"/>
      <c r="R31" s="161"/>
      <c r="S31" s="161"/>
      <c r="T31" s="162"/>
      <c r="U31" s="161"/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130</v>
      </c>
      <c r="AF31" s="151">
        <v>0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22.5" outlineLevel="1">
      <c r="A32" s="152">
        <v>10</v>
      </c>
      <c r="B32" s="158" t="s">
        <v>160</v>
      </c>
      <c r="C32" s="187" t="s">
        <v>161</v>
      </c>
      <c r="D32" s="160" t="s">
        <v>149</v>
      </c>
      <c r="E32" s="167">
        <v>10.875</v>
      </c>
      <c r="F32" s="170"/>
      <c r="G32" s="170">
        <f>E32*F32</f>
        <v>0</v>
      </c>
      <c r="H32" s="170">
        <v>1007.13</v>
      </c>
      <c r="I32" s="170">
        <f>ROUND(E32*H32,2)</f>
        <v>10952.54</v>
      </c>
      <c r="J32" s="170">
        <v>448.87</v>
      </c>
      <c r="K32" s="170">
        <f>ROUND(E32*J32,2)</f>
        <v>4881.46</v>
      </c>
      <c r="L32" s="170">
        <v>20</v>
      </c>
      <c r="M32" s="170">
        <f>G32*(1+L32/100)</f>
        <v>0</v>
      </c>
      <c r="N32" s="161">
        <v>0.963</v>
      </c>
      <c r="O32" s="161">
        <f>ROUND(E32*N32,5)</f>
        <v>10.47263</v>
      </c>
      <c r="P32" s="161">
        <v>0</v>
      </c>
      <c r="Q32" s="161">
        <f>ROUND(E32*P32,5)</f>
        <v>0</v>
      </c>
      <c r="R32" s="161"/>
      <c r="S32" s="161"/>
      <c r="T32" s="162">
        <v>1.22</v>
      </c>
      <c r="U32" s="161">
        <f>ROUND(E32*T32,2)</f>
        <v>13.27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128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52"/>
      <c r="B33" s="158"/>
      <c r="C33" s="188" t="s">
        <v>162</v>
      </c>
      <c r="D33" s="163"/>
      <c r="E33" s="168">
        <v>6.05</v>
      </c>
      <c r="F33" s="170"/>
      <c r="G33" s="170"/>
      <c r="H33" s="170"/>
      <c r="I33" s="170"/>
      <c r="J33" s="170"/>
      <c r="K33" s="170"/>
      <c r="L33" s="170"/>
      <c r="M33" s="170"/>
      <c r="N33" s="161"/>
      <c r="O33" s="161"/>
      <c r="P33" s="161"/>
      <c r="Q33" s="161"/>
      <c r="R33" s="161"/>
      <c r="S33" s="161"/>
      <c r="T33" s="162"/>
      <c r="U33" s="161"/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130</v>
      </c>
      <c r="AF33" s="151">
        <v>0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1">
      <c r="A34" s="152"/>
      <c r="B34" s="158"/>
      <c r="C34" s="188" t="s">
        <v>163</v>
      </c>
      <c r="D34" s="163"/>
      <c r="E34" s="168">
        <v>4.825</v>
      </c>
      <c r="F34" s="170"/>
      <c r="G34" s="170"/>
      <c r="H34" s="170"/>
      <c r="I34" s="170"/>
      <c r="J34" s="170"/>
      <c r="K34" s="170"/>
      <c r="L34" s="170"/>
      <c r="M34" s="170"/>
      <c r="N34" s="161"/>
      <c r="O34" s="161"/>
      <c r="P34" s="161"/>
      <c r="Q34" s="161"/>
      <c r="R34" s="161"/>
      <c r="S34" s="161"/>
      <c r="T34" s="162"/>
      <c r="U34" s="161"/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130</v>
      </c>
      <c r="AF34" s="151">
        <v>0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>
      <c r="A35" s="152">
        <v>11</v>
      </c>
      <c r="B35" s="158" t="s">
        <v>164</v>
      </c>
      <c r="C35" s="187" t="s">
        <v>165</v>
      </c>
      <c r="D35" s="160" t="s">
        <v>166</v>
      </c>
      <c r="E35" s="167">
        <v>0.288157321212121</v>
      </c>
      <c r="F35" s="170"/>
      <c r="G35" s="170">
        <f>E35*F35</f>
        <v>0</v>
      </c>
      <c r="H35" s="170">
        <v>18369.43</v>
      </c>
      <c r="I35" s="170">
        <f>ROUND(E35*H35,2)</f>
        <v>5293.29</v>
      </c>
      <c r="J35" s="170">
        <v>15990.57</v>
      </c>
      <c r="K35" s="170">
        <f>ROUND(E35*J35,2)</f>
        <v>4607.8</v>
      </c>
      <c r="L35" s="170">
        <v>20</v>
      </c>
      <c r="M35" s="170">
        <f>G35*(1+L35/100)</f>
        <v>0</v>
      </c>
      <c r="N35" s="161">
        <v>1.00349</v>
      </c>
      <c r="O35" s="161">
        <f>ROUND(E35*N35,5)</f>
        <v>0.28916</v>
      </c>
      <c r="P35" s="161">
        <v>0</v>
      </c>
      <c r="Q35" s="161">
        <f>ROUND(E35*P35,5)</f>
        <v>0</v>
      </c>
      <c r="R35" s="161"/>
      <c r="S35" s="161"/>
      <c r="T35" s="162">
        <v>41.496</v>
      </c>
      <c r="U35" s="161">
        <f>ROUND(E35*T35,2)</f>
        <v>11.96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128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1">
      <c r="A36" s="152"/>
      <c r="B36" s="158"/>
      <c r="C36" s="188" t="s">
        <v>167</v>
      </c>
      <c r="D36" s="163"/>
      <c r="E36" s="168"/>
      <c r="F36" s="170"/>
      <c r="G36" s="170"/>
      <c r="H36" s="170"/>
      <c r="I36" s="170"/>
      <c r="J36" s="170"/>
      <c r="K36" s="170"/>
      <c r="L36" s="170"/>
      <c r="M36" s="170"/>
      <c r="N36" s="161"/>
      <c r="O36" s="161"/>
      <c r="P36" s="161"/>
      <c r="Q36" s="161"/>
      <c r="R36" s="161"/>
      <c r="S36" s="161"/>
      <c r="T36" s="162"/>
      <c r="U36" s="161"/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130</v>
      </c>
      <c r="AF36" s="151">
        <v>0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>
      <c r="A37" s="152"/>
      <c r="B37" s="158"/>
      <c r="C37" s="188" t="s">
        <v>168</v>
      </c>
      <c r="D37" s="163"/>
      <c r="E37" s="168">
        <v>0.0425352</v>
      </c>
      <c r="F37" s="170"/>
      <c r="G37" s="170"/>
      <c r="H37" s="170"/>
      <c r="I37" s="170"/>
      <c r="J37" s="170"/>
      <c r="K37" s="170"/>
      <c r="L37" s="170"/>
      <c r="M37" s="170"/>
      <c r="N37" s="161"/>
      <c r="O37" s="161"/>
      <c r="P37" s="161"/>
      <c r="Q37" s="161"/>
      <c r="R37" s="161"/>
      <c r="S37" s="161"/>
      <c r="T37" s="162"/>
      <c r="U37" s="16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130</v>
      </c>
      <c r="AF37" s="151">
        <v>0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1">
      <c r="A38" s="152"/>
      <c r="B38" s="158"/>
      <c r="C38" s="188" t="s">
        <v>169</v>
      </c>
      <c r="D38" s="163"/>
      <c r="E38" s="168">
        <v>0.0107448</v>
      </c>
      <c r="F38" s="170"/>
      <c r="G38" s="170"/>
      <c r="H38" s="170"/>
      <c r="I38" s="170"/>
      <c r="J38" s="170"/>
      <c r="K38" s="170"/>
      <c r="L38" s="170"/>
      <c r="M38" s="170"/>
      <c r="N38" s="161"/>
      <c r="O38" s="161"/>
      <c r="P38" s="161"/>
      <c r="Q38" s="161"/>
      <c r="R38" s="161"/>
      <c r="S38" s="161"/>
      <c r="T38" s="162"/>
      <c r="U38" s="161"/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130</v>
      </c>
      <c r="AF38" s="151">
        <v>0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12.75" outlineLevel="1">
      <c r="A39" s="152"/>
      <c r="B39" s="158"/>
      <c r="C39" s="188" t="s">
        <v>170</v>
      </c>
      <c r="D39" s="163"/>
      <c r="E39" s="168">
        <v>0.0085692</v>
      </c>
      <c r="F39" s="170"/>
      <c r="G39" s="170"/>
      <c r="H39" s="170"/>
      <c r="I39" s="170"/>
      <c r="J39" s="170"/>
      <c r="K39" s="170"/>
      <c r="L39" s="170"/>
      <c r="M39" s="170"/>
      <c r="N39" s="161"/>
      <c r="O39" s="161"/>
      <c r="P39" s="161"/>
      <c r="Q39" s="161"/>
      <c r="R39" s="161"/>
      <c r="S39" s="161"/>
      <c r="T39" s="162"/>
      <c r="U39" s="161"/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130</v>
      </c>
      <c r="AF39" s="151">
        <v>0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12.75" outlineLevel="1">
      <c r="A40" s="152"/>
      <c r="B40" s="158"/>
      <c r="C40" s="188" t="s">
        <v>171</v>
      </c>
      <c r="D40" s="163"/>
      <c r="E40" s="168"/>
      <c r="F40" s="170"/>
      <c r="G40" s="170"/>
      <c r="H40" s="170"/>
      <c r="I40" s="170"/>
      <c r="J40" s="170"/>
      <c r="K40" s="170"/>
      <c r="L40" s="170"/>
      <c r="M40" s="170"/>
      <c r="N40" s="161"/>
      <c r="O40" s="161"/>
      <c r="P40" s="161"/>
      <c r="Q40" s="161"/>
      <c r="R40" s="161"/>
      <c r="S40" s="161"/>
      <c r="T40" s="162"/>
      <c r="U40" s="161"/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130</v>
      </c>
      <c r="AF40" s="151">
        <v>0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33.75" outlineLevel="1">
      <c r="A41" s="152"/>
      <c r="B41" s="158"/>
      <c r="C41" s="188" t="s">
        <v>172</v>
      </c>
      <c r="D41" s="163"/>
      <c r="E41" s="168">
        <v>0.157622933333333</v>
      </c>
      <c r="F41" s="170"/>
      <c r="G41" s="170"/>
      <c r="H41" s="170"/>
      <c r="I41" s="170"/>
      <c r="J41" s="170"/>
      <c r="K41" s="170"/>
      <c r="L41" s="170"/>
      <c r="M41" s="170"/>
      <c r="N41" s="161"/>
      <c r="O41" s="161"/>
      <c r="P41" s="161"/>
      <c r="Q41" s="161"/>
      <c r="R41" s="161"/>
      <c r="S41" s="161"/>
      <c r="T41" s="162"/>
      <c r="U41" s="161"/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130</v>
      </c>
      <c r="AF41" s="151">
        <v>0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>
      <c r="A42" s="152"/>
      <c r="B42" s="158"/>
      <c r="C42" s="188" t="s">
        <v>173</v>
      </c>
      <c r="D42" s="163"/>
      <c r="E42" s="168">
        <v>0.0398170666666667</v>
      </c>
      <c r="F42" s="170"/>
      <c r="G42" s="170"/>
      <c r="H42" s="170"/>
      <c r="I42" s="170"/>
      <c r="J42" s="170"/>
      <c r="K42" s="170"/>
      <c r="L42" s="170"/>
      <c r="M42" s="170"/>
      <c r="N42" s="161"/>
      <c r="O42" s="161"/>
      <c r="P42" s="161"/>
      <c r="Q42" s="161"/>
      <c r="R42" s="161"/>
      <c r="S42" s="161"/>
      <c r="T42" s="162"/>
      <c r="U42" s="161"/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130</v>
      </c>
      <c r="AF42" s="151">
        <v>0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>
      <c r="A43" s="152"/>
      <c r="B43" s="158"/>
      <c r="C43" s="188" t="s">
        <v>174</v>
      </c>
      <c r="D43" s="163"/>
      <c r="E43" s="168">
        <v>0.0288681212121212</v>
      </c>
      <c r="F43" s="170"/>
      <c r="G43" s="170"/>
      <c r="H43" s="170"/>
      <c r="I43" s="170"/>
      <c r="J43" s="170"/>
      <c r="K43" s="170"/>
      <c r="L43" s="170"/>
      <c r="M43" s="170"/>
      <c r="N43" s="161"/>
      <c r="O43" s="161"/>
      <c r="P43" s="161"/>
      <c r="Q43" s="161"/>
      <c r="R43" s="161"/>
      <c r="S43" s="161"/>
      <c r="T43" s="162"/>
      <c r="U43" s="161"/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130</v>
      </c>
      <c r="AF43" s="151">
        <v>0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1">
      <c r="A44" s="152">
        <v>12</v>
      </c>
      <c r="B44" s="158" t="s">
        <v>175</v>
      </c>
      <c r="C44" s="187" t="s">
        <v>176</v>
      </c>
      <c r="D44" s="160" t="s">
        <v>127</v>
      </c>
      <c r="E44" s="167">
        <v>18.12</v>
      </c>
      <c r="F44" s="170"/>
      <c r="G44" s="170">
        <f>E44*F44</f>
        <v>0</v>
      </c>
      <c r="H44" s="170">
        <v>2304.52</v>
      </c>
      <c r="I44" s="170">
        <f>ROUND(E44*H44,2)</f>
        <v>41757.9</v>
      </c>
      <c r="J44" s="170">
        <v>235.48000000000002</v>
      </c>
      <c r="K44" s="170">
        <f>ROUND(E44*J44,2)</f>
        <v>4266.9</v>
      </c>
      <c r="L44" s="170">
        <v>20</v>
      </c>
      <c r="M44" s="170">
        <f>G44*(1+L44/100)</f>
        <v>0</v>
      </c>
      <c r="N44" s="161">
        <v>2.525</v>
      </c>
      <c r="O44" s="161">
        <f>ROUND(E44*N44,5)</f>
        <v>45.753</v>
      </c>
      <c r="P44" s="161">
        <v>0</v>
      </c>
      <c r="Q44" s="161">
        <f>ROUND(E44*P44,5)</f>
        <v>0</v>
      </c>
      <c r="R44" s="161"/>
      <c r="S44" s="161"/>
      <c r="T44" s="162">
        <v>0.48</v>
      </c>
      <c r="U44" s="161">
        <f>ROUND(E44*T44,2)</f>
        <v>8.7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128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1">
      <c r="A45" s="152"/>
      <c r="B45" s="158"/>
      <c r="C45" s="188" t="s">
        <v>177</v>
      </c>
      <c r="D45" s="163"/>
      <c r="E45" s="168">
        <v>18.12</v>
      </c>
      <c r="F45" s="170"/>
      <c r="G45" s="170"/>
      <c r="H45" s="170"/>
      <c r="I45" s="170"/>
      <c r="J45" s="170"/>
      <c r="K45" s="170"/>
      <c r="L45" s="170"/>
      <c r="M45" s="170"/>
      <c r="N45" s="161"/>
      <c r="O45" s="161"/>
      <c r="P45" s="161"/>
      <c r="Q45" s="161"/>
      <c r="R45" s="161"/>
      <c r="S45" s="161"/>
      <c r="T45" s="162"/>
      <c r="U45" s="161"/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130</v>
      </c>
      <c r="AF45" s="151">
        <v>0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1">
      <c r="A46" s="152">
        <v>13</v>
      </c>
      <c r="B46" s="158" t="s">
        <v>178</v>
      </c>
      <c r="C46" s="187" t="s">
        <v>179</v>
      </c>
      <c r="D46" s="160" t="s">
        <v>149</v>
      </c>
      <c r="E46" s="167">
        <v>6</v>
      </c>
      <c r="F46" s="170"/>
      <c r="G46" s="170">
        <f>E46*F46</f>
        <v>0</v>
      </c>
      <c r="H46" s="170">
        <v>161.61</v>
      </c>
      <c r="I46" s="170">
        <f>ROUND(E46*H46,2)</f>
        <v>969.66</v>
      </c>
      <c r="J46" s="170">
        <v>470.39</v>
      </c>
      <c r="K46" s="170">
        <f>ROUND(E46*J46,2)</f>
        <v>2822.34</v>
      </c>
      <c r="L46" s="170">
        <v>20</v>
      </c>
      <c r="M46" s="170">
        <f>G46*(1+L46/100)</f>
        <v>0</v>
      </c>
      <c r="N46" s="161">
        <v>0.0392</v>
      </c>
      <c r="O46" s="161">
        <f>ROUND(E46*N46,5)</f>
        <v>0.2352</v>
      </c>
      <c r="P46" s="161">
        <v>0</v>
      </c>
      <c r="Q46" s="161">
        <f>ROUND(E46*P46,5)</f>
        <v>0</v>
      </c>
      <c r="R46" s="161"/>
      <c r="S46" s="161"/>
      <c r="T46" s="162">
        <v>1.6</v>
      </c>
      <c r="U46" s="161">
        <f>ROUND(E46*T46,2)</f>
        <v>9.6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128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1">
      <c r="A47" s="152"/>
      <c r="B47" s="158"/>
      <c r="C47" s="188" t="s">
        <v>180</v>
      </c>
      <c r="D47" s="163"/>
      <c r="E47" s="168">
        <v>6</v>
      </c>
      <c r="F47" s="170"/>
      <c r="G47" s="170"/>
      <c r="H47" s="170"/>
      <c r="I47" s="170"/>
      <c r="J47" s="170"/>
      <c r="K47" s="170"/>
      <c r="L47" s="170"/>
      <c r="M47" s="170"/>
      <c r="N47" s="161"/>
      <c r="O47" s="161"/>
      <c r="P47" s="161"/>
      <c r="Q47" s="161"/>
      <c r="R47" s="161"/>
      <c r="S47" s="161"/>
      <c r="T47" s="162"/>
      <c r="U47" s="161"/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130</v>
      </c>
      <c r="AF47" s="151">
        <v>0</v>
      </c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12.75" outlineLevel="1">
      <c r="A48" s="152">
        <v>14</v>
      </c>
      <c r="B48" s="158" t="s">
        <v>181</v>
      </c>
      <c r="C48" s="187" t="s">
        <v>182</v>
      </c>
      <c r="D48" s="160" t="s">
        <v>149</v>
      </c>
      <c r="E48" s="167">
        <v>6</v>
      </c>
      <c r="F48" s="170"/>
      <c r="G48" s="170">
        <f>E48*F48</f>
        <v>0</v>
      </c>
      <c r="H48" s="170">
        <v>0</v>
      </c>
      <c r="I48" s="170">
        <f>ROUND(E48*H48,2)</f>
        <v>0</v>
      </c>
      <c r="J48" s="170">
        <v>94.9</v>
      </c>
      <c r="K48" s="170">
        <f>ROUND(E48*J48,2)</f>
        <v>569.4</v>
      </c>
      <c r="L48" s="170">
        <v>20</v>
      </c>
      <c r="M48" s="170">
        <f>G48*(1+L48/100)</f>
        <v>0</v>
      </c>
      <c r="N48" s="161">
        <v>0</v>
      </c>
      <c r="O48" s="161">
        <f>ROUND(E48*N48,5)</f>
        <v>0</v>
      </c>
      <c r="P48" s="161">
        <v>0</v>
      </c>
      <c r="Q48" s="161">
        <f>ROUND(E48*P48,5)</f>
        <v>0</v>
      </c>
      <c r="R48" s="161"/>
      <c r="S48" s="161"/>
      <c r="T48" s="162">
        <v>0.32</v>
      </c>
      <c r="U48" s="161">
        <f>ROUND(E48*T48,2)</f>
        <v>1.92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128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>
      <c r="A49" s="152">
        <v>15</v>
      </c>
      <c r="B49" s="158" t="s">
        <v>183</v>
      </c>
      <c r="C49" s="187" t="s">
        <v>184</v>
      </c>
      <c r="D49" s="160" t="s">
        <v>166</v>
      </c>
      <c r="E49" s="167">
        <v>0.396526</v>
      </c>
      <c r="F49" s="170"/>
      <c r="G49" s="170">
        <f>E49*F49</f>
        <v>0</v>
      </c>
      <c r="H49" s="170">
        <v>23590.01</v>
      </c>
      <c r="I49" s="170">
        <f>ROUND(E49*H49,2)</f>
        <v>9354.05</v>
      </c>
      <c r="J49" s="170">
        <v>5409.990000000002</v>
      </c>
      <c r="K49" s="170">
        <f>ROUND(E49*J49,2)</f>
        <v>2145.2</v>
      </c>
      <c r="L49" s="170">
        <v>20</v>
      </c>
      <c r="M49" s="170">
        <f>G49*(1+L49/100)</f>
        <v>0</v>
      </c>
      <c r="N49" s="161">
        <v>1.05634</v>
      </c>
      <c r="O49" s="161">
        <f>ROUND(E49*N49,5)</f>
        <v>0.41887</v>
      </c>
      <c r="P49" s="161">
        <v>0</v>
      </c>
      <c r="Q49" s="161">
        <f>ROUND(E49*P49,5)</f>
        <v>0</v>
      </c>
      <c r="R49" s="161"/>
      <c r="S49" s="161"/>
      <c r="T49" s="162">
        <v>15.231</v>
      </c>
      <c r="U49" s="161">
        <f>ROUND(E49*T49,2)</f>
        <v>6.04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128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1">
      <c r="A50" s="152"/>
      <c r="B50" s="158"/>
      <c r="C50" s="188" t="s">
        <v>185</v>
      </c>
      <c r="D50" s="163"/>
      <c r="E50" s="168">
        <v>0.396526</v>
      </c>
      <c r="F50" s="170"/>
      <c r="G50" s="170"/>
      <c r="H50" s="170"/>
      <c r="I50" s="170"/>
      <c r="J50" s="170"/>
      <c r="K50" s="170"/>
      <c r="L50" s="170"/>
      <c r="M50" s="170"/>
      <c r="N50" s="161"/>
      <c r="O50" s="161"/>
      <c r="P50" s="161"/>
      <c r="Q50" s="161"/>
      <c r="R50" s="161"/>
      <c r="S50" s="161"/>
      <c r="T50" s="162"/>
      <c r="U50" s="161"/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130</v>
      </c>
      <c r="AF50" s="151">
        <v>0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12.75" outlineLevel="1">
      <c r="A51" s="152">
        <v>16</v>
      </c>
      <c r="B51" s="158" t="s">
        <v>186</v>
      </c>
      <c r="C51" s="187" t="s">
        <v>187</v>
      </c>
      <c r="D51" s="160" t="s">
        <v>188</v>
      </c>
      <c r="E51" s="167">
        <v>5</v>
      </c>
      <c r="F51" s="170"/>
      <c r="G51" s="170">
        <f>E51*F51</f>
        <v>0</v>
      </c>
      <c r="H51" s="170">
        <v>316.98</v>
      </c>
      <c r="I51" s="170">
        <f>ROUND(E51*H51,2)</f>
        <v>1584.9</v>
      </c>
      <c r="J51" s="170">
        <v>127.51999999999998</v>
      </c>
      <c r="K51" s="170">
        <f>ROUND(E51*J51,2)</f>
        <v>637.6</v>
      </c>
      <c r="L51" s="170">
        <v>20</v>
      </c>
      <c r="M51" s="170">
        <f>G51*(1+L51/100)</f>
        <v>0</v>
      </c>
      <c r="N51" s="161">
        <v>0.00347</v>
      </c>
      <c r="O51" s="161">
        <f>ROUND(E51*N51,5)</f>
        <v>0.01735</v>
      </c>
      <c r="P51" s="161">
        <v>0</v>
      </c>
      <c r="Q51" s="161">
        <f>ROUND(E51*P51,5)</f>
        <v>0</v>
      </c>
      <c r="R51" s="161"/>
      <c r="S51" s="161"/>
      <c r="T51" s="162">
        <v>0.4</v>
      </c>
      <c r="U51" s="161">
        <f>ROUND(E51*T51,2)</f>
        <v>2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128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31" ht="12.75">
      <c r="A52" s="153" t="s">
        <v>123</v>
      </c>
      <c r="B52" s="159" t="s">
        <v>54</v>
      </c>
      <c r="C52" s="189" t="s">
        <v>55</v>
      </c>
      <c r="D52" s="164"/>
      <c r="E52" s="169"/>
      <c r="F52" s="171"/>
      <c r="G52" s="171">
        <f>SUMIF(AE53:AE151,"&lt;&gt;NOR",G53:G151)</f>
        <v>0</v>
      </c>
      <c r="H52" s="171"/>
      <c r="I52" s="171">
        <f>SUM(I53:I151)</f>
        <v>793814.9899999999</v>
      </c>
      <c r="J52" s="171"/>
      <c r="K52" s="171">
        <f>SUM(K53:K151)</f>
        <v>179036.75000000003</v>
      </c>
      <c r="L52" s="171"/>
      <c r="M52" s="171">
        <f>SUM(M53:M151)</f>
        <v>0</v>
      </c>
      <c r="N52" s="165"/>
      <c r="O52" s="165">
        <f>SUM(O53:O151)</f>
        <v>97.78829999999998</v>
      </c>
      <c r="P52" s="165"/>
      <c r="Q52" s="165">
        <f>SUM(Q53:Q151)</f>
        <v>0</v>
      </c>
      <c r="R52" s="165"/>
      <c r="S52" s="165"/>
      <c r="T52" s="166"/>
      <c r="U52" s="165">
        <f>SUM(U53:U151)</f>
        <v>489.6</v>
      </c>
      <c r="AE52" t="s">
        <v>124</v>
      </c>
    </row>
    <row r="53" spans="1:60" ht="22.5" outlineLevel="1">
      <c r="A53" s="152">
        <v>17</v>
      </c>
      <c r="B53" s="158" t="s">
        <v>189</v>
      </c>
      <c r="C53" s="187" t="s">
        <v>190</v>
      </c>
      <c r="D53" s="160" t="s">
        <v>149</v>
      </c>
      <c r="E53" s="167">
        <v>199.171875</v>
      </c>
      <c r="F53" s="170"/>
      <c r="G53" s="170">
        <f>E53*F53</f>
        <v>0</v>
      </c>
      <c r="H53" s="170">
        <v>2311.25</v>
      </c>
      <c r="I53" s="170">
        <f>ROUND(E53*H53,2)</f>
        <v>460336</v>
      </c>
      <c r="J53" s="170">
        <v>368.75</v>
      </c>
      <c r="K53" s="170">
        <f>ROUND(E53*J53,2)</f>
        <v>73444.63</v>
      </c>
      <c r="L53" s="170">
        <v>20</v>
      </c>
      <c r="M53" s="170">
        <f>G53*(1+L53/100)</f>
        <v>0</v>
      </c>
      <c r="N53" s="161">
        <v>0.29869</v>
      </c>
      <c r="O53" s="161">
        <f>ROUND(E53*N53,5)</f>
        <v>59.49065</v>
      </c>
      <c r="P53" s="161">
        <v>0</v>
      </c>
      <c r="Q53" s="161">
        <f>ROUND(E53*P53,5)</f>
        <v>0</v>
      </c>
      <c r="R53" s="161"/>
      <c r="S53" s="161"/>
      <c r="T53" s="162">
        <v>1.0374</v>
      </c>
      <c r="U53" s="161">
        <f>ROUND(E53*T53,2)</f>
        <v>206.62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128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1">
      <c r="A54" s="152"/>
      <c r="B54" s="158"/>
      <c r="C54" s="188" t="s">
        <v>191</v>
      </c>
      <c r="D54" s="163"/>
      <c r="E54" s="168">
        <v>149.4</v>
      </c>
      <c r="F54" s="170"/>
      <c r="G54" s="170"/>
      <c r="H54" s="170"/>
      <c r="I54" s="170"/>
      <c r="J54" s="170"/>
      <c r="K54" s="170"/>
      <c r="L54" s="170"/>
      <c r="M54" s="170"/>
      <c r="N54" s="161"/>
      <c r="O54" s="161"/>
      <c r="P54" s="161"/>
      <c r="Q54" s="161"/>
      <c r="R54" s="161"/>
      <c r="S54" s="161"/>
      <c r="T54" s="162"/>
      <c r="U54" s="161"/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130</v>
      </c>
      <c r="AF54" s="151">
        <v>0</v>
      </c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12.75" outlineLevel="1">
      <c r="A55" s="152"/>
      <c r="B55" s="158"/>
      <c r="C55" s="188" t="s">
        <v>192</v>
      </c>
      <c r="D55" s="163"/>
      <c r="E55" s="168">
        <v>-25.65</v>
      </c>
      <c r="F55" s="170"/>
      <c r="G55" s="170"/>
      <c r="H55" s="170"/>
      <c r="I55" s="170"/>
      <c r="J55" s="170"/>
      <c r="K55" s="170"/>
      <c r="L55" s="170"/>
      <c r="M55" s="170"/>
      <c r="N55" s="161"/>
      <c r="O55" s="161"/>
      <c r="P55" s="161"/>
      <c r="Q55" s="161"/>
      <c r="R55" s="161"/>
      <c r="S55" s="161"/>
      <c r="T55" s="162"/>
      <c r="U55" s="161"/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130</v>
      </c>
      <c r="AF55" s="151">
        <v>0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12.75" outlineLevel="1">
      <c r="A56" s="152"/>
      <c r="B56" s="158"/>
      <c r="C56" s="188" t="s">
        <v>193</v>
      </c>
      <c r="D56" s="163"/>
      <c r="E56" s="168">
        <v>-2.26275</v>
      </c>
      <c r="F56" s="170"/>
      <c r="G56" s="170"/>
      <c r="H56" s="170"/>
      <c r="I56" s="170"/>
      <c r="J56" s="170"/>
      <c r="K56" s="170"/>
      <c r="L56" s="170"/>
      <c r="M56" s="170"/>
      <c r="N56" s="161"/>
      <c r="O56" s="161"/>
      <c r="P56" s="161"/>
      <c r="Q56" s="161"/>
      <c r="R56" s="161"/>
      <c r="S56" s="161"/>
      <c r="T56" s="162"/>
      <c r="U56" s="161"/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130</v>
      </c>
      <c r="AF56" s="151">
        <v>0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1">
      <c r="A57" s="152"/>
      <c r="B57" s="158"/>
      <c r="C57" s="188" t="s">
        <v>194</v>
      </c>
      <c r="D57" s="163"/>
      <c r="E57" s="168">
        <v>-1.9395</v>
      </c>
      <c r="F57" s="170"/>
      <c r="G57" s="170"/>
      <c r="H57" s="170"/>
      <c r="I57" s="170"/>
      <c r="J57" s="170"/>
      <c r="K57" s="170"/>
      <c r="L57" s="170"/>
      <c r="M57" s="170"/>
      <c r="N57" s="161"/>
      <c r="O57" s="161"/>
      <c r="P57" s="161"/>
      <c r="Q57" s="161"/>
      <c r="R57" s="161"/>
      <c r="S57" s="161"/>
      <c r="T57" s="162"/>
      <c r="U57" s="161"/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130</v>
      </c>
      <c r="AF57" s="151">
        <v>0</v>
      </c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12.75" outlineLevel="1">
      <c r="A58" s="152"/>
      <c r="B58" s="158"/>
      <c r="C58" s="188" t="s">
        <v>195</v>
      </c>
      <c r="D58" s="163"/>
      <c r="E58" s="168">
        <v>-11.25</v>
      </c>
      <c r="F58" s="170"/>
      <c r="G58" s="170"/>
      <c r="H58" s="170"/>
      <c r="I58" s="170"/>
      <c r="J58" s="170"/>
      <c r="K58" s="170"/>
      <c r="L58" s="170"/>
      <c r="M58" s="170"/>
      <c r="N58" s="161"/>
      <c r="O58" s="161"/>
      <c r="P58" s="161"/>
      <c r="Q58" s="161"/>
      <c r="R58" s="161"/>
      <c r="S58" s="161"/>
      <c r="T58" s="162"/>
      <c r="U58" s="161"/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130</v>
      </c>
      <c r="AF58" s="151">
        <v>0</v>
      </c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12.75" outlineLevel="1">
      <c r="A59" s="152"/>
      <c r="B59" s="158"/>
      <c r="C59" s="188" t="s">
        <v>196</v>
      </c>
      <c r="D59" s="163"/>
      <c r="E59" s="168">
        <v>-2.9</v>
      </c>
      <c r="F59" s="170"/>
      <c r="G59" s="170"/>
      <c r="H59" s="170"/>
      <c r="I59" s="170"/>
      <c r="J59" s="170"/>
      <c r="K59" s="170"/>
      <c r="L59" s="170"/>
      <c r="M59" s="170"/>
      <c r="N59" s="161"/>
      <c r="O59" s="161"/>
      <c r="P59" s="161"/>
      <c r="Q59" s="161"/>
      <c r="R59" s="161"/>
      <c r="S59" s="161"/>
      <c r="T59" s="162"/>
      <c r="U59" s="161"/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130</v>
      </c>
      <c r="AF59" s="151">
        <v>0</v>
      </c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12.75" outlineLevel="1">
      <c r="A60" s="152"/>
      <c r="B60" s="158"/>
      <c r="C60" s="188" t="s">
        <v>197</v>
      </c>
      <c r="D60" s="163"/>
      <c r="E60" s="168">
        <v>-4.8125</v>
      </c>
      <c r="F60" s="170"/>
      <c r="G60" s="170"/>
      <c r="H60" s="170"/>
      <c r="I60" s="170"/>
      <c r="J60" s="170"/>
      <c r="K60" s="170"/>
      <c r="L60" s="170"/>
      <c r="M60" s="170"/>
      <c r="N60" s="161"/>
      <c r="O60" s="161"/>
      <c r="P60" s="161"/>
      <c r="Q60" s="161"/>
      <c r="R60" s="161"/>
      <c r="S60" s="161"/>
      <c r="T60" s="162"/>
      <c r="U60" s="161"/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130</v>
      </c>
      <c r="AF60" s="151">
        <v>0</v>
      </c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12.75" outlineLevel="1">
      <c r="A61" s="152"/>
      <c r="B61" s="158"/>
      <c r="C61" s="188" t="s">
        <v>198</v>
      </c>
      <c r="D61" s="163"/>
      <c r="E61" s="168">
        <v>-1.265625</v>
      </c>
      <c r="F61" s="170"/>
      <c r="G61" s="170"/>
      <c r="H61" s="170"/>
      <c r="I61" s="170"/>
      <c r="J61" s="170"/>
      <c r="K61" s="170"/>
      <c r="L61" s="170"/>
      <c r="M61" s="170"/>
      <c r="N61" s="161"/>
      <c r="O61" s="161"/>
      <c r="P61" s="161"/>
      <c r="Q61" s="161"/>
      <c r="R61" s="161"/>
      <c r="S61" s="161"/>
      <c r="T61" s="162"/>
      <c r="U61" s="161"/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130</v>
      </c>
      <c r="AF61" s="151">
        <v>0</v>
      </c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12.75" outlineLevel="1">
      <c r="A62" s="152"/>
      <c r="B62" s="158"/>
      <c r="C62" s="188" t="s">
        <v>199</v>
      </c>
      <c r="D62" s="163"/>
      <c r="E62" s="168">
        <v>-2.96875</v>
      </c>
      <c r="F62" s="170"/>
      <c r="G62" s="170"/>
      <c r="H62" s="170"/>
      <c r="I62" s="170"/>
      <c r="J62" s="170"/>
      <c r="K62" s="170"/>
      <c r="L62" s="170"/>
      <c r="M62" s="170"/>
      <c r="N62" s="161"/>
      <c r="O62" s="161"/>
      <c r="P62" s="161"/>
      <c r="Q62" s="161"/>
      <c r="R62" s="161"/>
      <c r="S62" s="161"/>
      <c r="T62" s="162"/>
      <c r="U62" s="161"/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130</v>
      </c>
      <c r="AF62" s="151">
        <v>0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12.75" outlineLevel="1">
      <c r="A63" s="152"/>
      <c r="B63" s="158"/>
      <c r="C63" s="188" t="s">
        <v>200</v>
      </c>
      <c r="D63" s="163"/>
      <c r="E63" s="168">
        <v>132.966</v>
      </c>
      <c r="F63" s="170"/>
      <c r="G63" s="170"/>
      <c r="H63" s="170"/>
      <c r="I63" s="170"/>
      <c r="J63" s="170"/>
      <c r="K63" s="170"/>
      <c r="L63" s="170"/>
      <c r="M63" s="170"/>
      <c r="N63" s="161"/>
      <c r="O63" s="161"/>
      <c r="P63" s="161"/>
      <c r="Q63" s="161"/>
      <c r="R63" s="161"/>
      <c r="S63" s="161"/>
      <c r="T63" s="162"/>
      <c r="U63" s="161"/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130</v>
      </c>
      <c r="AF63" s="151">
        <v>0</v>
      </c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12.75" outlineLevel="1">
      <c r="A64" s="152"/>
      <c r="B64" s="158"/>
      <c r="C64" s="188" t="s">
        <v>201</v>
      </c>
      <c r="D64" s="163"/>
      <c r="E64" s="168">
        <v>-3.58</v>
      </c>
      <c r="F64" s="170"/>
      <c r="G64" s="170"/>
      <c r="H64" s="170"/>
      <c r="I64" s="170"/>
      <c r="J64" s="170"/>
      <c r="K64" s="170"/>
      <c r="L64" s="170"/>
      <c r="M64" s="170"/>
      <c r="N64" s="161"/>
      <c r="O64" s="161"/>
      <c r="P64" s="161"/>
      <c r="Q64" s="161"/>
      <c r="R64" s="161"/>
      <c r="S64" s="161"/>
      <c r="T64" s="162"/>
      <c r="U64" s="161"/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130</v>
      </c>
      <c r="AF64" s="151">
        <v>0</v>
      </c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12.75" outlineLevel="1">
      <c r="A65" s="152"/>
      <c r="B65" s="158"/>
      <c r="C65" s="188" t="s">
        <v>202</v>
      </c>
      <c r="D65" s="163"/>
      <c r="E65" s="168">
        <v>-3.58</v>
      </c>
      <c r="F65" s="170"/>
      <c r="G65" s="170"/>
      <c r="H65" s="170"/>
      <c r="I65" s="170"/>
      <c r="J65" s="170"/>
      <c r="K65" s="170"/>
      <c r="L65" s="170"/>
      <c r="M65" s="170"/>
      <c r="N65" s="161"/>
      <c r="O65" s="161"/>
      <c r="P65" s="161"/>
      <c r="Q65" s="161"/>
      <c r="R65" s="161"/>
      <c r="S65" s="161"/>
      <c r="T65" s="162"/>
      <c r="U65" s="161"/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130</v>
      </c>
      <c r="AF65" s="151">
        <v>0</v>
      </c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12.75" outlineLevel="1">
      <c r="A66" s="152"/>
      <c r="B66" s="158"/>
      <c r="C66" s="188" t="s">
        <v>201</v>
      </c>
      <c r="D66" s="163"/>
      <c r="E66" s="168">
        <v>-3.58</v>
      </c>
      <c r="F66" s="170"/>
      <c r="G66" s="170"/>
      <c r="H66" s="170"/>
      <c r="I66" s="170"/>
      <c r="J66" s="170"/>
      <c r="K66" s="170"/>
      <c r="L66" s="170"/>
      <c r="M66" s="170"/>
      <c r="N66" s="161"/>
      <c r="O66" s="161"/>
      <c r="P66" s="161"/>
      <c r="Q66" s="161"/>
      <c r="R66" s="161"/>
      <c r="S66" s="161"/>
      <c r="T66" s="162"/>
      <c r="U66" s="161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130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12.75" outlineLevel="1">
      <c r="A67" s="152"/>
      <c r="B67" s="158"/>
      <c r="C67" s="188" t="s">
        <v>203</v>
      </c>
      <c r="D67" s="163"/>
      <c r="E67" s="168">
        <v>-2.5</v>
      </c>
      <c r="F67" s="170"/>
      <c r="G67" s="170"/>
      <c r="H67" s="170"/>
      <c r="I67" s="170"/>
      <c r="J67" s="170"/>
      <c r="K67" s="170"/>
      <c r="L67" s="170"/>
      <c r="M67" s="170"/>
      <c r="N67" s="161"/>
      <c r="O67" s="161"/>
      <c r="P67" s="161"/>
      <c r="Q67" s="161"/>
      <c r="R67" s="161"/>
      <c r="S67" s="161"/>
      <c r="T67" s="162"/>
      <c r="U67" s="161"/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130</v>
      </c>
      <c r="AF67" s="151">
        <v>0</v>
      </c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12.75" outlineLevel="1">
      <c r="A68" s="152"/>
      <c r="B68" s="158"/>
      <c r="C68" s="188" t="s">
        <v>204</v>
      </c>
      <c r="D68" s="163"/>
      <c r="E68" s="168">
        <v>-3.75</v>
      </c>
      <c r="F68" s="170"/>
      <c r="G68" s="170"/>
      <c r="H68" s="170"/>
      <c r="I68" s="170"/>
      <c r="J68" s="170"/>
      <c r="K68" s="170"/>
      <c r="L68" s="170"/>
      <c r="M68" s="170"/>
      <c r="N68" s="161"/>
      <c r="O68" s="161"/>
      <c r="P68" s="161"/>
      <c r="Q68" s="161"/>
      <c r="R68" s="161"/>
      <c r="S68" s="161"/>
      <c r="T68" s="162"/>
      <c r="U68" s="161"/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130</v>
      </c>
      <c r="AF68" s="151">
        <v>0</v>
      </c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12.75" outlineLevel="1">
      <c r="A69" s="152"/>
      <c r="B69" s="158"/>
      <c r="C69" s="188" t="s">
        <v>205</v>
      </c>
      <c r="D69" s="163"/>
      <c r="E69" s="168">
        <v>-4.5</v>
      </c>
      <c r="F69" s="170"/>
      <c r="G69" s="170"/>
      <c r="H69" s="170"/>
      <c r="I69" s="170"/>
      <c r="J69" s="170"/>
      <c r="K69" s="170"/>
      <c r="L69" s="170"/>
      <c r="M69" s="170"/>
      <c r="N69" s="161"/>
      <c r="O69" s="161"/>
      <c r="P69" s="161"/>
      <c r="Q69" s="161"/>
      <c r="R69" s="161"/>
      <c r="S69" s="161"/>
      <c r="T69" s="162"/>
      <c r="U69" s="161"/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130</v>
      </c>
      <c r="AF69" s="151">
        <v>0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12.75" outlineLevel="1">
      <c r="A70" s="152"/>
      <c r="B70" s="158"/>
      <c r="C70" s="188" t="s">
        <v>206</v>
      </c>
      <c r="D70" s="163"/>
      <c r="E70" s="168">
        <v>-2.5</v>
      </c>
      <c r="F70" s="170"/>
      <c r="G70" s="170"/>
      <c r="H70" s="170"/>
      <c r="I70" s="170"/>
      <c r="J70" s="170"/>
      <c r="K70" s="170"/>
      <c r="L70" s="170"/>
      <c r="M70" s="170"/>
      <c r="N70" s="161"/>
      <c r="O70" s="161"/>
      <c r="P70" s="161"/>
      <c r="Q70" s="161"/>
      <c r="R70" s="161"/>
      <c r="S70" s="161"/>
      <c r="T70" s="162"/>
      <c r="U70" s="161"/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130</v>
      </c>
      <c r="AF70" s="151">
        <v>0</v>
      </c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12.75" outlineLevel="1">
      <c r="A71" s="152"/>
      <c r="B71" s="158"/>
      <c r="C71" s="188" t="s">
        <v>207</v>
      </c>
      <c r="D71" s="163"/>
      <c r="E71" s="168">
        <v>-1.421875</v>
      </c>
      <c r="F71" s="170"/>
      <c r="G71" s="170"/>
      <c r="H71" s="170"/>
      <c r="I71" s="170"/>
      <c r="J71" s="170"/>
      <c r="K71" s="170"/>
      <c r="L71" s="170"/>
      <c r="M71" s="170"/>
      <c r="N71" s="161"/>
      <c r="O71" s="161"/>
      <c r="P71" s="161"/>
      <c r="Q71" s="161"/>
      <c r="R71" s="161"/>
      <c r="S71" s="161"/>
      <c r="T71" s="162"/>
      <c r="U71" s="161"/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130</v>
      </c>
      <c r="AF71" s="151">
        <v>0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12.75" outlineLevel="1">
      <c r="A72" s="152"/>
      <c r="B72" s="158"/>
      <c r="C72" s="188" t="s">
        <v>208</v>
      </c>
      <c r="D72" s="163"/>
      <c r="E72" s="168">
        <v>-0.9675</v>
      </c>
      <c r="F72" s="170"/>
      <c r="G72" s="170"/>
      <c r="H72" s="170"/>
      <c r="I72" s="170"/>
      <c r="J72" s="170"/>
      <c r="K72" s="170"/>
      <c r="L72" s="170"/>
      <c r="M72" s="170"/>
      <c r="N72" s="161"/>
      <c r="O72" s="161"/>
      <c r="P72" s="161"/>
      <c r="Q72" s="161"/>
      <c r="R72" s="161"/>
      <c r="S72" s="161"/>
      <c r="T72" s="162"/>
      <c r="U72" s="161"/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130</v>
      </c>
      <c r="AF72" s="151">
        <v>0</v>
      </c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2.75" outlineLevel="1">
      <c r="A73" s="152"/>
      <c r="B73" s="158"/>
      <c r="C73" s="188" t="s">
        <v>209</v>
      </c>
      <c r="D73" s="163"/>
      <c r="E73" s="168">
        <v>-1.265625</v>
      </c>
      <c r="F73" s="170"/>
      <c r="G73" s="170"/>
      <c r="H73" s="170"/>
      <c r="I73" s="170"/>
      <c r="J73" s="170"/>
      <c r="K73" s="170"/>
      <c r="L73" s="170"/>
      <c r="M73" s="170"/>
      <c r="N73" s="161"/>
      <c r="O73" s="161"/>
      <c r="P73" s="161"/>
      <c r="Q73" s="161"/>
      <c r="R73" s="161"/>
      <c r="S73" s="161"/>
      <c r="T73" s="162"/>
      <c r="U73" s="161"/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130</v>
      </c>
      <c r="AF73" s="151">
        <v>0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12.75" outlineLevel="1">
      <c r="A74" s="152"/>
      <c r="B74" s="158"/>
      <c r="C74" s="188" t="s">
        <v>210</v>
      </c>
      <c r="D74" s="163"/>
      <c r="E74" s="168">
        <v>-2.5</v>
      </c>
      <c r="F74" s="170"/>
      <c r="G74" s="170"/>
      <c r="H74" s="170"/>
      <c r="I74" s="170"/>
      <c r="J74" s="170"/>
      <c r="K74" s="170"/>
      <c r="L74" s="170"/>
      <c r="M74" s="170"/>
      <c r="N74" s="161"/>
      <c r="O74" s="161"/>
      <c r="P74" s="161"/>
      <c r="Q74" s="161"/>
      <c r="R74" s="161"/>
      <c r="S74" s="161"/>
      <c r="T74" s="162"/>
      <c r="U74" s="161"/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130</v>
      </c>
      <c r="AF74" s="151">
        <v>0</v>
      </c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>
      <c r="A75" s="152">
        <v>18</v>
      </c>
      <c r="B75" s="158" t="s">
        <v>211</v>
      </c>
      <c r="C75" s="187" t="s">
        <v>212</v>
      </c>
      <c r="D75" s="160" t="s">
        <v>149</v>
      </c>
      <c r="E75" s="167">
        <v>33.366</v>
      </c>
      <c r="F75" s="170"/>
      <c r="G75" s="170">
        <f>E75*F75</f>
        <v>0</v>
      </c>
      <c r="H75" s="170">
        <v>1973.28</v>
      </c>
      <c r="I75" s="170">
        <f>ROUND(E75*H75,2)</f>
        <v>65840.46</v>
      </c>
      <c r="J75" s="170">
        <v>321.72</v>
      </c>
      <c r="K75" s="170">
        <f>ROUND(E75*J75,2)</f>
        <v>10734.51</v>
      </c>
      <c r="L75" s="170">
        <v>20</v>
      </c>
      <c r="M75" s="170">
        <f>G75*(1+L75/100)</f>
        <v>0</v>
      </c>
      <c r="N75" s="161">
        <v>0.22519</v>
      </c>
      <c r="O75" s="161">
        <f>ROUND(E75*N75,5)</f>
        <v>7.51369</v>
      </c>
      <c r="P75" s="161">
        <v>0</v>
      </c>
      <c r="Q75" s="161">
        <f>ROUND(E75*P75,5)</f>
        <v>0</v>
      </c>
      <c r="R75" s="161"/>
      <c r="S75" s="161"/>
      <c r="T75" s="162">
        <v>0.903</v>
      </c>
      <c r="U75" s="161">
        <f>ROUND(E75*T75,2)</f>
        <v>30.13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128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12.75" outlineLevel="1">
      <c r="A76" s="152"/>
      <c r="B76" s="158"/>
      <c r="C76" s="188" t="s">
        <v>213</v>
      </c>
      <c r="D76" s="163"/>
      <c r="E76" s="168">
        <v>33.366</v>
      </c>
      <c r="F76" s="170"/>
      <c r="G76" s="170"/>
      <c r="H76" s="170"/>
      <c r="I76" s="170"/>
      <c r="J76" s="170"/>
      <c r="K76" s="170"/>
      <c r="L76" s="170"/>
      <c r="M76" s="170"/>
      <c r="N76" s="161"/>
      <c r="O76" s="161"/>
      <c r="P76" s="161"/>
      <c r="Q76" s="161"/>
      <c r="R76" s="161"/>
      <c r="S76" s="161"/>
      <c r="T76" s="162"/>
      <c r="U76" s="161"/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130</v>
      </c>
      <c r="AF76" s="151">
        <v>0</v>
      </c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12.75" outlineLevel="1">
      <c r="A77" s="152">
        <v>19</v>
      </c>
      <c r="B77" s="158" t="s">
        <v>214</v>
      </c>
      <c r="C77" s="187" t="s">
        <v>215</v>
      </c>
      <c r="D77" s="160" t="s">
        <v>149</v>
      </c>
      <c r="E77" s="167">
        <v>64.70325</v>
      </c>
      <c r="F77" s="170"/>
      <c r="G77" s="170">
        <f>E77*F77</f>
        <v>0</v>
      </c>
      <c r="H77" s="170">
        <v>641.66</v>
      </c>
      <c r="I77" s="170">
        <f>ROUND(E77*H77,2)</f>
        <v>41517.49</v>
      </c>
      <c r="J77" s="170">
        <v>223.34000000000003</v>
      </c>
      <c r="K77" s="170">
        <f>ROUND(E77*J77,2)</f>
        <v>14450.82</v>
      </c>
      <c r="L77" s="170">
        <v>20</v>
      </c>
      <c r="M77" s="170">
        <f>G77*(1+L77/100)</f>
        <v>0</v>
      </c>
      <c r="N77" s="161">
        <v>0.19118</v>
      </c>
      <c r="O77" s="161">
        <f>ROUND(E77*N77,5)</f>
        <v>12.36997</v>
      </c>
      <c r="P77" s="161">
        <v>0</v>
      </c>
      <c r="Q77" s="161">
        <f>ROUND(E77*P77,5)</f>
        <v>0</v>
      </c>
      <c r="R77" s="161"/>
      <c r="S77" s="161"/>
      <c r="T77" s="162">
        <v>0.62</v>
      </c>
      <c r="U77" s="161">
        <f>ROUND(E77*T77,2)</f>
        <v>40.12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128</v>
      </c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12.75" outlineLevel="1">
      <c r="A78" s="152"/>
      <c r="B78" s="158"/>
      <c r="C78" s="188" t="s">
        <v>216</v>
      </c>
      <c r="D78" s="163"/>
      <c r="E78" s="168">
        <v>49.35</v>
      </c>
      <c r="F78" s="170"/>
      <c r="G78" s="170"/>
      <c r="H78" s="170"/>
      <c r="I78" s="170"/>
      <c r="J78" s="170"/>
      <c r="K78" s="170"/>
      <c r="L78" s="170"/>
      <c r="M78" s="170"/>
      <c r="N78" s="161"/>
      <c r="O78" s="161"/>
      <c r="P78" s="161"/>
      <c r="Q78" s="161"/>
      <c r="R78" s="161"/>
      <c r="S78" s="161"/>
      <c r="T78" s="162"/>
      <c r="U78" s="161"/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130</v>
      </c>
      <c r="AF78" s="151">
        <v>0</v>
      </c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12.75" outlineLevel="1">
      <c r="A79" s="152"/>
      <c r="B79" s="158"/>
      <c r="C79" s="188" t="s">
        <v>217</v>
      </c>
      <c r="D79" s="163"/>
      <c r="E79" s="168">
        <v>-1.8</v>
      </c>
      <c r="F79" s="170"/>
      <c r="G79" s="170"/>
      <c r="H79" s="170"/>
      <c r="I79" s="170"/>
      <c r="J79" s="170"/>
      <c r="K79" s="170"/>
      <c r="L79" s="170"/>
      <c r="M79" s="170"/>
      <c r="N79" s="161"/>
      <c r="O79" s="161"/>
      <c r="P79" s="161"/>
      <c r="Q79" s="161"/>
      <c r="R79" s="161"/>
      <c r="S79" s="161"/>
      <c r="T79" s="162"/>
      <c r="U79" s="161"/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130</v>
      </c>
      <c r="AF79" s="151">
        <v>0</v>
      </c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12.75" outlineLevel="1">
      <c r="A80" s="152"/>
      <c r="B80" s="158"/>
      <c r="C80" s="188" t="s">
        <v>218</v>
      </c>
      <c r="D80" s="163"/>
      <c r="E80" s="168">
        <v>-1.98</v>
      </c>
      <c r="F80" s="170"/>
      <c r="G80" s="170"/>
      <c r="H80" s="170"/>
      <c r="I80" s="170"/>
      <c r="J80" s="170"/>
      <c r="K80" s="170"/>
      <c r="L80" s="170"/>
      <c r="M80" s="170"/>
      <c r="N80" s="161"/>
      <c r="O80" s="161"/>
      <c r="P80" s="161"/>
      <c r="Q80" s="161"/>
      <c r="R80" s="161"/>
      <c r="S80" s="161"/>
      <c r="T80" s="162"/>
      <c r="U80" s="161"/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130</v>
      </c>
      <c r="AF80" s="151">
        <v>0</v>
      </c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12.75" outlineLevel="1">
      <c r="A81" s="152"/>
      <c r="B81" s="158"/>
      <c r="C81" s="188" t="s">
        <v>219</v>
      </c>
      <c r="D81" s="163"/>
      <c r="E81" s="168">
        <v>-4.5</v>
      </c>
      <c r="F81" s="170"/>
      <c r="G81" s="170"/>
      <c r="H81" s="170"/>
      <c r="I81" s="170"/>
      <c r="J81" s="170"/>
      <c r="K81" s="170"/>
      <c r="L81" s="170"/>
      <c r="M81" s="170"/>
      <c r="N81" s="161"/>
      <c r="O81" s="161"/>
      <c r="P81" s="161"/>
      <c r="Q81" s="161"/>
      <c r="R81" s="161"/>
      <c r="S81" s="161"/>
      <c r="T81" s="162"/>
      <c r="U81" s="161"/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130</v>
      </c>
      <c r="AF81" s="151">
        <v>0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12.75" outlineLevel="1">
      <c r="A82" s="152"/>
      <c r="B82" s="158"/>
      <c r="C82" s="188" t="s">
        <v>220</v>
      </c>
      <c r="D82" s="163"/>
      <c r="E82" s="168">
        <v>26.63325</v>
      </c>
      <c r="F82" s="170"/>
      <c r="G82" s="170"/>
      <c r="H82" s="170"/>
      <c r="I82" s="170"/>
      <c r="J82" s="170"/>
      <c r="K82" s="170"/>
      <c r="L82" s="170"/>
      <c r="M82" s="170"/>
      <c r="N82" s="161"/>
      <c r="O82" s="161"/>
      <c r="P82" s="161"/>
      <c r="Q82" s="161"/>
      <c r="R82" s="161"/>
      <c r="S82" s="161"/>
      <c r="T82" s="162"/>
      <c r="U82" s="161"/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130</v>
      </c>
      <c r="AF82" s="151">
        <v>0</v>
      </c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12.75" outlineLevel="1">
      <c r="A83" s="152"/>
      <c r="B83" s="158"/>
      <c r="C83" s="188" t="s">
        <v>221</v>
      </c>
      <c r="D83" s="163"/>
      <c r="E83" s="168">
        <v>-1.4</v>
      </c>
      <c r="F83" s="170"/>
      <c r="G83" s="170"/>
      <c r="H83" s="170"/>
      <c r="I83" s="170"/>
      <c r="J83" s="170"/>
      <c r="K83" s="170"/>
      <c r="L83" s="170"/>
      <c r="M83" s="170"/>
      <c r="N83" s="161"/>
      <c r="O83" s="161"/>
      <c r="P83" s="161"/>
      <c r="Q83" s="161"/>
      <c r="R83" s="161"/>
      <c r="S83" s="161"/>
      <c r="T83" s="162"/>
      <c r="U83" s="161"/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130</v>
      </c>
      <c r="AF83" s="151">
        <v>0</v>
      </c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12.75" outlineLevel="1">
      <c r="A84" s="152"/>
      <c r="B84" s="158"/>
      <c r="C84" s="188" t="s">
        <v>222</v>
      </c>
      <c r="D84" s="163"/>
      <c r="E84" s="168">
        <v>-1.6</v>
      </c>
      <c r="F84" s="170"/>
      <c r="G84" s="170"/>
      <c r="H84" s="170"/>
      <c r="I84" s="170"/>
      <c r="J84" s="170"/>
      <c r="K84" s="170"/>
      <c r="L84" s="170"/>
      <c r="M84" s="170"/>
      <c r="N84" s="161"/>
      <c r="O84" s="161"/>
      <c r="P84" s="161"/>
      <c r="Q84" s="161"/>
      <c r="R84" s="161"/>
      <c r="S84" s="161"/>
      <c r="T84" s="162"/>
      <c r="U84" s="161"/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130</v>
      </c>
      <c r="AF84" s="151">
        <v>0</v>
      </c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12.75" outlineLevel="1">
      <c r="A85" s="152">
        <v>20</v>
      </c>
      <c r="B85" s="158" t="s">
        <v>223</v>
      </c>
      <c r="C85" s="187" t="s">
        <v>224</v>
      </c>
      <c r="D85" s="160" t="s">
        <v>149</v>
      </c>
      <c r="E85" s="167">
        <v>11.1</v>
      </c>
      <c r="F85" s="170"/>
      <c r="G85" s="170">
        <f>E85*F85</f>
        <v>0</v>
      </c>
      <c r="H85" s="170">
        <v>521.09</v>
      </c>
      <c r="I85" s="170">
        <f>ROUND(E85*H85,2)</f>
        <v>5784.1</v>
      </c>
      <c r="J85" s="170">
        <v>182.90999999999997</v>
      </c>
      <c r="K85" s="170">
        <f>ROUND(E85*J85,2)</f>
        <v>2030.3</v>
      </c>
      <c r="L85" s="170">
        <v>20</v>
      </c>
      <c r="M85" s="170">
        <f>G85*(1+L85/100)</f>
        <v>0</v>
      </c>
      <c r="N85" s="161">
        <v>0.12213</v>
      </c>
      <c r="O85" s="161">
        <f>ROUND(E85*N85,5)</f>
        <v>1.35564</v>
      </c>
      <c r="P85" s="161">
        <v>0</v>
      </c>
      <c r="Q85" s="161">
        <f>ROUND(E85*P85,5)</f>
        <v>0</v>
      </c>
      <c r="R85" s="161"/>
      <c r="S85" s="161"/>
      <c r="T85" s="162">
        <v>0.49944</v>
      </c>
      <c r="U85" s="161">
        <f>ROUND(E85*T85,2)</f>
        <v>5.54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128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12.75" outlineLevel="1">
      <c r="A86" s="152"/>
      <c r="B86" s="158"/>
      <c r="C86" s="188" t="s">
        <v>225</v>
      </c>
      <c r="D86" s="163"/>
      <c r="E86" s="168">
        <v>11.1</v>
      </c>
      <c r="F86" s="170"/>
      <c r="G86" s="170"/>
      <c r="H86" s="170"/>
      <c r="I86" s="170"/>
      <c r="J86" s="170"/>
      <c r="K86" s="170"/>
      <c r="L86" s="170"/>
      <c r="M86" s="170"/>
      <c r="N86" s="161"/>
      <c r="O86" s="161"/>
      <c r="P86" s="161"/>
      <c r="Q86" s="161"/>
      <c r="R86" s="161"/>
      <c r="S86" s="161"/>
      <c r="T86" s="162"/>
      <c r="U86" s="161"/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130</v>
      </c>
      <c r="AF86" s="151">
        <v>0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12.75" outlineLevel="1">
      <c r="A87" s="152">
        <v>21</v>
      </c>
      <c r="B87" s="158" t="s">
        <v>226</v>
      </c>
      <c r="C87" s="187" t="s">
        <v>227</v>
      </c>
      <c r="D87" s="160" t="s">
        <v>127</v>
      </c>
      <c r="E87" s="167">
        <v>1.4175</v>
      </c>
      <c r="F87" s="170"/>
      <c r="G87" s="170">
        <f>E87*F87</f>
        <v>0</v>
      </c>
      <c r="H87" s="170">
        <v>0</v>
      </c>
      <c r="I87" s="170">
        <f>ROUND(E87*H87,2)</f>
        <v>0</v>
      </c>
      <c r="J87" s="170">
        <v>5200</v>
      </c>
      <c r="K87" s="170">
        <f>ROUND(E87*J87,2)</f>
        <v>7371</v>
      </c>
      <c r="L87" s="170">
        <v>20</v>
      </c>
      <c r="M87" s="170">
        <f>G87*(1+L87/100)</f>
        <v>0</v>
      </c>
      <c r="N87" s="161">
        <v>1.2</v>
      </c>
      <c r="O87" s="161">
        <f>ROUND(E87*N87,5)</f>
        <v>1.701</v>
      </c>
      <c r="P87" s="161">
        <v>0</v>
      </c>
      <c r="Q87" s="161">
        <f>ROUND(E87*P87,5)</f>
        <v>0</v>
      </c>
      <c r="R87" s="161"/>
      <c r="S87" s="161"/>
      <c r="T87" s="162">
        <v>5</v>
      </c>
      <c r="U87" s="161">
        <f>ROUND(E87*T87,2)</f>
        <v>7.09</v>
      </c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128</v>
      </c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12.75" outlineLevel="1">
      <c r="A88" s="152"/>
      <c r="B88" s="158"/>
      <c r="C88" s="188" t="s">
        <v>228</v>
      </c>
      <c r="D88" s="163"/>
      <c r="E88" s="168">
        <v>0.75</v>
      </c>
      <c r="F88" s="170"/>
      <c r="G88" s="170"/>
      <c r="H88" s="170"/>
      <c r="I88" s="170"/>
      <c r="J88" s="170"/>
      <c r="K88" s="170"/>
      <c r="L88" s="170"/>
      <c r="M88" s="170"/>
      <c r="N88" s="161"/>
      <c r="O88" s="161"/>
      <c r="P88" s="161"/>
      <c r="Q88" s="161"/>
      <c r="R88" s="161"/>
      <c r="S88" s="161"/>
      <c r="T88" s="162"/>
      <c r="U88" s="161"/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130</v>
      </c>
      <c r="AF88" s="151">
        <v>0</v>
      </c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12.75" outlineLevel="1">
      <c r="A89" s="152"/>
      <c r="B89" s="158"/>
      <c r="C89" s="188" t="s">
        <v>229</v>
      </c>
      <c r="D89" s="163"/>
      <c r="E89" s="168">
        <v>0.6675</v>
      </c>
      <c r="F89" s="170"/>
      <c r="G89" s="170"/>
      <c r="H89" s="170"/>
      <c r="I89" s="170"/>
      <c r="J89" s="170"/>
      <c r="K89" s="170"/>
      <c r="L89" s="170"/>
      <c r="M89" s="170"/>
      <c r="N89" s="161"/>
      <c r="O89" s="161"/>
      <c r="P89" s="161"/>
      <c r="Q89" s="161"/>
      <c r="R89" s="161"/>
      <c r="S89" s="161"/>
      <c r="T89" s="162"/>
      <c r="U89" s="161"/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130</v>
      </c>
      <c r="AF89" s="151">
        <v>0</v>
      </c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12.75" outlineLevel="1">
      <c r="A90" s="152">
        <v>22</v>
      </c>
      <c r="B90" s="158" t="s">
        <v>230</v>
      </c>
      <c r="C90" s="187" t="s">
        <v>231</v>
      </c>
      <c r="D90" s="160" t="s">
        <v>149</v>
      </c>
      <c r="E90" s="167">
        <v>10.5</v>
      </c>
      <c r="F90" s="170"/>
      <c r="G90" s="170">
        <f>E90*F90</f>
        <v>0</v>
      </c>
      <c r="H90" s="170">
        <v>436.98</v>
      </c>
      <c r="I90" s="170">
        <f>ROUND(E90*H90,2)</f>
        <v>4588.29</v>
      </c>
      <c r="J90" s="170">
        <v>201.01999999999998</v>
      </c>
      <c r="K90" s="170">
        <f>ROUND(E90*J90,2)</f>
        <v>2110.71</v>
      </c>
      <c r="L90" s="170">
        <v>20</v>
      </c>
      <c r="M90" s="170">
        <f>G90*(1+L90/100)</f>
        <v>0</v>
      </c>
      <c r="N90" s="161">
        <v>0.10793</v>
      </c>
      <c r="O90" s="161">
        <f>ROUND(E90*N90,5)</f>
        <v>1.13327</v>
      </c>
      <c r="P90" s="161">
        <v>0</v>
      </c>
      <c r="Q90" s="161">
        <f>ROUND(E90*P90,5)</f>
        <v>0</v>
      </c>
      <c r="R90" s="161"/>
      <c r="S90" s="161"/>
      <c r="T90" s="162">
        <v>0.527</v>
      </c>
      <c r="U90" s="161">
        <f>ROUND(E90*T90,2)</f>
        <v>5.53</v>
      </c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128</v>
      </c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12.75" outlineLevel="1">
      <c r="A91" s="152"/>
      <c r="B91" s="158"/>
      <c r="C91" s="188" t="s">
        <v>232</v>
      </c>
      <c r="D91" s="163"/>
      <c r="E91" s="168">
        <v>10.5</v>
      </c>
      <c r="F91" s="170"/>
      <c r="G91" s="170"/>
      <c r="H91" s="170"/>
      <c r="I91" s="170"/>
      <c r="J91" s="170"/>
      <c r="K91" s="170"/>
      <c r="L91" s="170"/>
      <c r="M91" s="170"/>
      <c r="N91" s="161"/>
      <c r="O91" s="161"/>
      <c r="P91" s="161"/>
      <c r="Q91" s="161"/>
      <c r="R91" s="161"/>
      <c r="S91" s="161"/>
      <c r="T91" s="162"/>
      <c r="U91" s="161"/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130</v>
      </c>
      <c r="AF91" s="151">
        <v>0</v>
      </c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12.75" outlineLevel="1">
      <c r="A92" s="152">
        <v>23</v>
      </c>
      <c r="B92" s="158" t="s">
        <v>233</v>
      </c>
      <c r="C92" s="187" t="s">
        <v>234</v>
      </c>
      <c r="D92" s="160" t="s">
        <v>149</v>
      </c>
      <c r="E92" s="167">
        <v>9.345</v>
      </c>
      <c r="F92" s="170"/>
      <c r="G92" s="170">
        <f>E92*F92</f>
        <v>0</v>
      </c>
      <c r="H92" s="170">
        <v>380.63</v>
      </c>
      <c r="I92" s="170">
        <f>ROUND(E92*H92,2)</f>
        <v>3556.99</v>
      </c>
      <c r="J92" s="170">
        <v>189.37</v>
      </c>
      <c r="K92" s="170">
        <f>ROUND(E92*J92,2)</f>
        <v>1769.66</v>
      </c>
      <c r="L92" s="170">
        <v>20</v>
      </c>
      <c r="M92" s="170">
        <f>G92*(1+L92/100)</f>
        <v>0</v>
      </c>
      <c r="N92" s="161">
        <v>0.09487</v>
      </c>
      <c r="O92" s="161">
        <f>ROUND(E92*N92,5)</f>
        <v>0.88656</v>
      </c>
      <c r="P92" s="161">
        <v>0</v>
      </c>
      <c r="Q92" s="161">
        <f>ROUND(E92*P92,5)</f>
        <v>0</v>
      </c>
      <c r="R92" s="161"/>
      <c r="S92" s="161"/>
      <c r="T92" s="162">
        <v>0.492</v>
      </c>
      <c r="U92" s="161">
        <f>ROUND(E92*T92,2)</f>
        <v>4.6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128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12.75" outlineLevel="1">
      <c r="A93" s="152"/>
      <c r="B93" s="158"/>
      <c r="C93" s="188" t="s">
        <v>235</v>
      </c>
      <c r="D93" s="163"/>
      <c r="E93" s="168">
        <v>9.345</v>
      </c>
      <c r="F93" s="170"/>
      <c r="G93" s="170"/>
      <c r="H93" s="170"/>
      <c r="I93" s="170"/>
      <c r="J93" s="170"/>
      <c r="K93" s="170"/>
      <c r="L93" s="170"/>
      <c r="M93" s="170"/>
      <c r="N93" s="161"/>
      <c r="O93" s="161"/>
      <c r="P93" s="161"/>
      <c r="Q93" s="161"/>
      <c r="R93" s="161"/>
      <c r="S93" s="161"/>
      <c r="T93" s="162"/>
      <c r="U93" s="161"/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130</v>
      </c>
      <c r="AF93" s="151">
        <v>0</v>
      </c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12.75" outlineLevel="1">
      <c r="A94" s="152">
        <v>24</v>
      </c>
      <c r="B94" s="158" t="s">
        <v>236</v>
      </c>
      <c r="C94" s="187" t="s">
        <v>237</v>
      </c>
      <c r="D94" s="160" t="s">
        <v>149</v>
      </c>
      <c r="E94" s="167">
        <v>38.9135</v>
      </c>
      <c r="F94" s="170"/>
      <c r="G94" s="170">
        <f>E94*F94</f>
        <v>0</v>
      </c>
      <c r="H94" s="170">
        <v>390.63</v>
      </c>
      <c r="I94" s="170">
        <f>ROUND(E94*H94,2)</f>
        <v>15200.78</v>
      </c>
      <c r="J94" s="170">
        <v>189.37</v>
      </c>
      <c r="K94" s="170">
        <f>ROUND(E94*J94,2)</f>
        <v>7369.05</v>
      </c>
      <c r="L94" s="170">
        <v>20</v>
      </c>
      <c r="M94" s="170">
        <f>G94*(1+L94/100)</f>
        <v>0</v>
      </c>
      <c r="N94" s="161">
        <v>0.08761</v>
      </c>
      <c r="O94" s="161">
        <f>ROUND(E94*N94,5)</f>
        <v>3.40921</v>
      </c>
      <c r="P94" s="161">
        <v>0</v>
      </c>
      <c r="Q94" s="161">
        <f>ROUND(E94*P94,5)</f>
        <v>0</v>
      </c>
      <c r="R94" s="161"/>
      <c r="S94" s="161"/>
      <c r="T94" s="162">
        <v>0.5209</v>
      </c>
      <c r="U94" s="161">
        <f>ROUND(E94*T94,2)</f>
        <v>20.27</v>
      </c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128</v>
      </c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12.75" outlineLevel="1">
      <c r="A95" s="152"/>
      <c r="B95" s="158"/>
      <c r="C95" s="188" t="s">
        <v>238</v>
      </c>
      <c r="D95" s="163"/>
      <c r="E95" s="168">
        <v>21.75</v>
      </c>
      <c r="F95" s="170"/>
      <c r="G95" s="170"/>
      <c r="H95" s="170"/>
      <c r="I95" s="170"/>
      <c r="J95" s="170"/>
      <c r="K95" s="170"/>
      <c r="L95" s="170"/>
      <c r="M95" s="170"/>
      <c r="N95" s="161"/>
      <c r="O95" s="161"/>
      <c r="P95" s="161"/>
      <c r="Q95" s="161"/>
      <c r="R95" s="161"/>
      <c r="S95" s="161"/>
      <c r="T95" s="162"/>
      <c r="U95" s="161"/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130</v>
      </c>
      <c r="AF95" s="151">
        <v>0</v>
      </c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12.75" outlineLevel="1">
      <c r="A96" s="152"/>
      <c r="B96" s="158"/>
      <c r="C96" s="188" t="s">
        <v>239</v>
      </c>
      <c r="D96" s="163"/>
      <c r="E96" s="168">
        <v>-1.2</v>
      </c>
      <c r="F96" s="170"/>
      <c r="G96" s="170"/>
      <c r="H96" s="170"/>
      <c r="I96" s="170"/>
      <c r="J96" s="170"/>
      <c r="K96" s="170"/>
      <c r="L96" s="170"/>
      <c r="M96" s="170"/>
      <c r="N96" s="161"/>
      <c r="O96" s="161"/>
      <c r="P96" s="161"/>
      <c r="Q96" s="161"/>
      <c r="R96" s="161"/>
      <c r="S96" s="161"/>
      <c r="T96" s="162"/>
      <c r="U96" s="161"/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130</v>
      </c>
      <c r="AF96" s="151">
        <v>0</v>
      </c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12.75" outlineLevel="1">
      <c r="A97" s="152"/>
      <c r="B97" s="158"/>
      <c r="C97" s="188" t="s">
        <v>240</v>
      </c>
      <c r="D97" s="163"/>
      <c r="E97" s="168">
        <v>-3.2</v>
      </c>
      <c r="F97" s="170"/>
      <c r="G97" s="170"/>
      <c r="H97" s="170"/>
      <c r="I97" s="170"/>
      <c r="J97" s="170"/>
      <c r="K97" s="170"/>
      <c r="L97" s="170"/>
      <c r="M97" s="170"/>
      <c r="N97" s="161"/>
      <c r="O97" s="161"/>
      <c r="P97" s="161"/>
      <c r="Q97" s="161"/>
      <c r="R97" s="161"/>
      <c r="S97" s="161"/>
      <c r="T97" s="162"/>
      <c r="U97" s="161"/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130</v>
      </c>
      <c r="AF97" s="151">
        <v>0</v>
      </c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12.75" outlineLevel="1">
      <c r="A98" s="152"/>
      <c r="B98" s="158"/>
      <c r="C98" s="188" t="s">
        <v>241</v>
      </c>
      <c r="D98" s="163"/>
      <c r="E98" s="168">
        <v>24.1635</v>
      </c>
      <c r="F98" s="170"/>
      <c r="G98" s="170"/>
      <c r="H98" s="170"/>
      <c r="I98" s="170"/>
      <c r="J98" s="170"/>
      <c r="K98" s="170"/>
      <c r="L98" s="170"/>
      <c r="M98" s="170"/>
      <c r="N98" s="161"/>
      <c r="O98" s="161"/>
      <c r="P98" s="161"/>
      <c r="Q98" s="161"/>
      <c r="R98" s="161"/>
      <c r="S98" s="161"/>
      <c r="T98" s="162"/>
      <c r="U98" s="161"/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130</v>
      </c>
      <c r="AF98" s="151">
        <v>0</v>
      </c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12.75" outlineLevel="1">
      <c r="A99" s="152"/>
      <c r="B99" s="158"/>
      <c r="C99" s="188" t="s">
        <v>239</v>
      </c>
      <c r="D99" s="163"/>
      <c r="E99" s="168">
        <v>-1.2</v>
      </c>
      <c r="F99" s="170"/>
      <c r="G99" s="170"/>
      <c r="H99" s="170"/>
      <c r="I99" s="170"/>
      <c r="J99" s="170"/>
      <c r="K99" s="170"/>
      <c r="L99" s="170"/>
      <c r="M99" s="170"/>
      <c r="N99" s="161"/>
      <c r="O99" s="161"/>
      <c r="P99" s="161"/>
      <c r="Q99" s="161"/>
      <c r="R99" s="161"/>
      <c r="S99" s="161"/>
      <c r="T99" s="162"/>
      <c r="U99" s="161"/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130</v>
      </c>
      <c r="AF99" s="151">
        <v>0</v>
      </c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12.75" outlineLevel="1">
      <c r="A100" s="152"/>
      <c r="B100" s="158"/>
      <c r="C100" s="188" t="s">
        <v>221</v>
      </c>
      <c r="D100" s="163"/>
      <c r="E100" s="168">
        <v>-1.4</v>
      </c>
      <c r="F100" s="170"/>
      <c r="G100" s="170"/>
      <c r="H100" s="170"/>
      <c r="I100" s="170"/>
      <c r="J100" s="170"/>
      <c r="K100" s="170"/>
      <c r="L100" s="170"/>
      <c r="M100" s="170"/>
      <c r="N100" s="161"/>
      <c r="O100" s="161"/>
      <c r="P100" s="161"/>
      <c r="Q100" s="161"/>
      <c r="R100" s="161"/>
      <c r="S100" s="161"/>
      <c r="T100" s="162"/>
      <c r="U100" s="16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 t="s">
        <v>130</v>
      </c>
      <c r="AF100" s="151">
        <v>0</v>
      </c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12.75" outlineLevel="1">
      <c r="A101" s="152">
        <v>25</v>
      </c>
      <c r="B101" s="158" t="s">
        <v>242</v>
      </c>
      <c r="C101" s="187" t="s">
        <v>243</v>
      </c>
      <c r="D101" s="160" t="s">
        <v>188</v>
      </c>
      <c r="E101" s="167">
        <v>5</v>
      </c>
      <c r="F101" s="170"/>
      <c r="G101" s="170">
        <f>E101*F101</f>
        <v>0</v>
      </c>
      <c r="H101" s="170">
        <v>5126.61</v>
      </c>
      <c r="I101" s="170">
        <f>ROUND(E101*H101,2)</f>
        <v>25633.05</v>
      </c>
      <c r="J101" s="170">
        <v>213.39000000000033</v>
      </c>
      <c r="K101" s="170">
        <f>ROUND(E101*J101,2)</f>
        <v>1066.95</v>
      </c>
      <c r="L101" s="170">
        <v>20</v>
      </c>
      <c r="M101" s="170">
        <f>G101*(1+L101/100)</f>
        <v>0</v>
      </c>
      <c r="N101" s="161">
        <v>0.17705</v>
      </c>
      <c r="O101" s="161">
        <f>ROUND(E101*N101,5)</f>
        <v>0.88525</v>
      </c>
      <c r="P101" s="161">
        <v>0</v>
      </c>
      <c r="Q101" s="161">
        <f>ROUND(E101*P101,5)</f>
        <v>0</v>
      </c>
      <c r="R101" s="161"/>
      <c r="S101" s="161"/>
      <c r="T101" s="162">
        <v>0.351</v>
      </c>
      <c r="U101" s="161">
        <f>ROUND(E101*T101,2)</f>
        <v>1.76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128</v>
      </c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12.75" outlineLevel="1">
      <c r="A102" s="152"/>
      <c r="B102" s="158"/>
      <c r="C102" s="188" t="s">
        <v>244</v>
      </c>
      <c r="D102" s="163"/>
      <c r="E102" s="168">
        <v>5</v>
      </c>
      <c r="F102" s="170"/>
      <c r="G102" s="170"/>
      <c r="H102" s="170"/>
      <c r="I102" s="170"/>
      <c r="J102" s="170"/>
      <c r="K102" s="170"/>
      <c r="L102" s="170"/>
      <c r="M102" s="170"/>
      <c r="N102" s="161"/>
      <c r="O102" s="161"/>
      <c r="P102" s="161"/>
      <c r="Q102" s="161"/>
      <c r="R102" s="161"/>
      <c r="S102" s="161"/>
      <c r="T102" s="162"/>
      <c r="U102" s="16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130</v>
      </c>
      <c r="AF102" s="151">
        <v>0</v>
      </c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12.75" outlineLevel="1">
      <c r="A103" s="152">
        <v>26</v>
      </c>
      <c r="B103" s="158" t="s">
        <v>245</v>
      </c>
      <c r="C103" s="187" t="s">
        <v>246</v>
      </c>
      <c r="D103" s="160" t="s">
        <v>188</v>
      </c>
      <c r="E103" s="167">
        <v>3</v>
      </c>
      <c r="F103" s="170"/>
      <c r="G103" s="170">
        <f>E103*F103</f>
        <v>0</v>
      </c>
      <c r="H103" s="170">
        <v>5916.61</v>
      </c>
      <c r="I103" s="170">
        <f>ROUND(E103*H103,2)</f>
        <v>17749.83</v>
      </c>
      <c r="J103" s="170">
        <v>213.39000000000033</v>
      </c>
      <c r="K103" s="170">
        <f>ROUND(E103*J103,2)</f>
        <v>640.17</v>
      </c>
      <c r="L103" s="170">
        <v>20</v>
      </c>
      <c r="M103" s="170">
        <f>G103*(1+L103/100)</f>
        <v>0</v>
      </c>
      <c r="N103" s="161">
        <v>0.21071</v>
      </c>
      <c r="O103" s="161">
        <f>ROUND(E103*N103,5)</f>
        <v>0.63213</v>
      </c>
      <c r="P103" s="161">
        <v>0</v>
      </c>
      <c r="Q103" s="161">
        <f>ROUND(E103*P103,5)</f>
        <v>0</v>
      </c>
      <c r="R103" s="161"/>
      <c r="S103" s="161"/>
      <c r="T103" s="162">
        <v>0.351</v>
      </c>
      <c r="U103" s="161">
        <f>ROUND(E103*T103,2)</f>
        <v>1.05</v>
      </c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128</v>
      </c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12.75" outlineLevel="1">
      <c r="A104" s="152"/>
      <c r="B104" s="158"/>
      <c r="C104" s="188" t="s">
        <v>247</v>
      </c>
      <c r="D104" s="163"/>
      <c r="E104" s="168">
        <v>2</v>
      </c>
      <c r="F104" s="170"/>
      <c r="G104" s="170"/>
      <c r="H104" s="170"/>
      <c r="I104" s="170"/>
      <c r="J104" s="170"/>
      <c r="K104" s="170"/>
      <c r="L104" s="170"/>
      <c r="M104" s="170"/>
      <c r="N104" s="161"/>
      <c r="O104" s="161"/>
      <c r="P104" s="161"/>
      <c r="Q104" s="161"/>
      <c r="R104" s="161"/>
      <c r="S104" s="161"/>
      <c r="T104" s="162"/>
      <c r="U104" s="16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130</v>
      </c>
      <c r="AF104" s="151">
        <v>0</v>
      </c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12.75" outlineLevel="1">
      <c r="A105" s="152"/>
      <c r="B105" s="158"/>
      <c r="C105" s="188" t="s">
        <v>248</v>
      </c>
      <c r="D105" s="163"/>
      <c r="E105" s="168">
        <v>1</v>
      </c>
      <c r="F105" s="170"/>
      <c r="G105" s="170"/>
      <c r="H105" s="170"/>
      <c r="I105" s="170"/>
      <c r="J105" s="170"/>
      <c r="K105" s="170"/>
      <c r="L105" s="170"/>
      <c r="M105" s="170"/>
      <c r="N105" s="161"/>
      <c r="O105" s="161"/>
      <c r="P105" s="161"/>
      <c r="Q105" s="161"/>
      <c r="R105" s="161"/>
      <c r="S105" s="161"/>
      <c r="T105" s="162"/>
      <c r="U105" s="16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130</v>
      </c>
      <c r="AF105" s="151">
        <v>0</v>
      </c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12.75" outlineLevel="1">
      <c r="A106" s="152">
        <v>27</v>
      </c>
      <c r="B106" s="158" t="s">
        <v>249</v>
      </c>
      <c r="C106" s="187" t="s">
        <v>250</v>
      </c>
      <c r="D106" s="160" t="s">
        <v>188</v>
      </c>
      <c r="E106" s="167">
        <v>1</v>
      </c>
      <c r="F106" s="170"/>
      <c r="G106" s="170">
        <f>E106*F106</f>
        <v>0</v>
      </c>
      <c r="H106" s="170">
        <v>6741.61</v>
      </c>
      <c r="I106" s="170">
        <f>ROUND(E106*H106,2)</f>
        <v>6741.61</v>
      </c>
      <c r="J106" s="170">
        <v>213.39000000000033</v>
      </c>
      <c r="K106" s="170">
        <f>ROUND(E106*J106,2)</f>
        <v>213.39</v>
      </c>
      <c r="L106" s="170">
        <v>20</v>
      </c>
      <c r="M106" s="170">
        <f>G106*(1+L106/100)</f>
        <v>0</v>
      </c>
      <c r="N106" s="161">
        <v>0.23927</v>
      </c>
      <c r="O106" s="161">
        <f>ROUND(E106*N106,5)</f>
        <v>0.23927</v>
      </c>
      <c r="P106" s="161">
        <v>0</v>
      </c>
      <c r="Q106" s="161">
        <f>ROUND(E106*P106,5)</f>
        <v>0</v>
      </c>
      <c r="R106" s="161"/>
      <c r="S106" s="161"/>
      <c r="T106" s="162">
        <v>0.351</v>
      </c>
      <c r="U106" s="161">
        <f>ROUND(E106*T106,2)</f>
        <v>0.35</v>
      </c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128</v>
      </c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12.75" outlineLevel="1">
      <c r="A107" s="152"/>
      <c r="B107" s="158"/>
      <c r="C107" s="188" t="s">
        <v>248</v>
      </c>
      <c r="D107" s="163"/>
      <c r="E107" s="168">
        <v>1</v>
      </c>
      <c r="F107" s="170"/>
      <c r="G107" s="170"/>
      <c r="H107" s="170"/>
      <c r="I107" s="170"/>
      <c r="J107" s="170"/>
      <c r="K107" s="170"/>
      <c r="L107" s="170"/>
      <c r="M107" s="170"/>
      <c r="N107" s="161"/>
      <c r="O107" s="161"/>
      <c r="P107" s="161"/>
      <c r="Q107" s="161"/>
      <c r="R107" s="161"/>
      <c r="S107" s="161"/>
      <c r="T107" s="162"/>
      <c r="U107" s="16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130</v>
      </c>
      <c r="AF107" s="151">
        <v>0</v>
      </c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12.75" outlineLevel="1">
      <c r="A108" s="152">
        <v>28</v>
      </c>
      <c r="B108" s="158" t="s">
        <v>251</v>
      </c>
      <c r="C108" s="187" t="s">
        <v>252</v>
      </c>
      <c r="D108" s="160" t="s">
        <v>188</v>
      </c>
      <c r="E108" s="167">
        <v>1</v>
      </c>
      <c r="F108" s="170"/>
      <c r="G108" s="170">
        <f>E108*F108</f>
        <v>0</v>
      </c>
      <c r="H108" s="170">
        <v>7591.61</v>
      </c>
      <c r="I108" s="170">
        <f>ROUND(E108*H108,2)</f>
        <v>7591.61</v>
      </c>
      <c r="J108" s="170">
        <v>213.39000000000033</v>
      </c>
      <c r="K108" s="170">
        <f>ROUND(E108*J108,2)</f>
        <v>213.39</v>
      </c>
      <c r="L108" s="170">
        <v>20</v>
      </c>
      <c r="M108" s="170">
        <f>G108*(1+L108/100)</f>
        <v>0</v>
      </c>
      <c r="N108" s="161">
        <v>0.27395</v>
      </c>
      <c r="O108" s="161">
        <f>ROUND(E108*N108,5)</f>
        <v>0.27395</v>
      </c>
      <c r="P108" s="161">
        <v>0</v>
      </c>
      <c r="Q108" s="161">
        <f>ROUND(E108*P108,5)</f>
        <v>0</v>
      </c>
      <c r="R108" s="161"/>
      <c r="S108" s="161"/>
      <c r="T108" s="162">
        <v>0.351</v>
      </c>
      <c r="U108" s="161">
        <f>ROUND(E108*T108,2)</f>
        <v>0.35</v>
      </c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 t="s">
        <v>128</v>
      </c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12.75" outlineLevel="1">
      <c r="A109" s="152"/>
      <c r="B109" s="158"/>
      <c r="C109" s="188" t="s">
        <v>253</v>
      </c>
      <c r="D109" s="163"/>
      <c r="E109" s="168">
        <v>1</v>
      </c>
      <c r="F109" s="170"/>
      <c r="G109" s="170"/>
      <c r="H109" s="170"/>
      <c r="I109" s="170"/>
      <c r="J109" s="170"/>
      <c r="K109" s="170"/>
      <c r="L109" s="170"/>
      <c r="M109" s="170"/>
      <c r="N109" s="161"/>
      <c r="O109" s="161"/>
      <c r="P109" s="161"/>
      <c r="Q109" s="161"/>
      <c r="R109" s="161"/>
      <c r="S109" s="161"/>
      <c r="T109" s="162"/>
      <c r="U109" s="16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130</v>
      </c>
      <c r="AF109" s="151">
        <v>0</v>
      </c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12.75" outlineLevel="1">
      <c r="A110" s="152">
        <v>29</v>
      </c>
      <c r="B110" s="158" t="s">
        <v>254</v>
      </c>
      <c r="C110" s="187" t="s">
        <v>255</v>
      </c>
      <c r="D110" s="160" t="s">
        <v>188</v>
      </c>
      <c r="E110" s="167">
        <v>3</v>
      </c>
      <c r="F110" s="170"/>
      <c r="G110" s="170">
        <f>E110*F110</f>
        <v>0</v>
      </c>
      <c r="H110" s="170">
        <v>8441.61</v>
      </c>
      <c r="I110" s="170">
        <f>ROUND(E110*H110,2)</f>
        <v>25324.83</v>
      </c>
      <c r="J110" s="170">
        <v>213.38999999999942</v>
      </c>
      <c r="K110" s="170">
        <f>ROUND(E110*J110,2)</f>
        <v>640.17</v>
      </c>
      <c r="L110" s="170">
        <v>20</v>
      </c>
      <c r="M110" s="170">
        <f>G110*(1+L110/100)</f>
        <v>0</v>
      </c>
      <c r="N110" s="161">
        <v>0.30251</v>
      </c>
      <c r="O110" s="161">
        <f>ROUND(E110*N110,5)</f>
        <v>0.90753</v>
      </c>
      <c r="P110" s="161">
        <v>0</v>
      </c>
      <c r="Q110" s="161">
        <f>ROUND(E110*P110,5)</f>
        <v>0</v>
      </c>
      <c r="R110" s="161"/>
      <c r="S110" s="161"/>
      <c r="T110" s="162">
        <v>0.351</v>
      </c>
      <c r="U110" s="161">
        <f>ROUND(E110*T110,2)</f>
        <v>1.05</v>
      </c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128</v>
      </c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12.75" outlineLevel="1">
      <c r="A111" s="152"/>
      <c r="B111" s="158"/>
      <c r="C111" s="188" t="s">
        <v>256</v>
      </c>
      <c r="D111" s="163"/>
      <c r="E111" s="168">
        <v>3</v>
      </c>
      <c r="F111" s="170"/>
      <c r="G111" s="170"/>
      <c r="H111" s="170"/>
      <c r="I111" s="170"/>
      <c r="J111" s="170"/>
      <c r="K111" s="170"/>
      <c r="L111" s="170"/>
      <c r="M111" s="170"/>
      <c r="N111" s="161"/>
      <c r="O111" s="161"/>
      <c r="P111" s="161"/>
      <c r="Q111" s="161"/>
      <c r="R111" s="161"/>
      <c r="S111" s="161"/>
      <c r="T111" s="162"/>
      <c r="U111" s="16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130</v>
      </c>
      <c r="AF111" s="151">
        <v>0</v>
      </c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12.75" outlineLevel="1">
      <c r="A112" s="152">
        <v>30</v>
      </c>
      <c r="B112" s="158" t="s">
        <v>257</v>
      </c>
      <c r="C112" s="187" t="s">
        <v>258</v>
      </c>
      <c r="D112" s="160" t="s">
        <v>188</v>
      </c>
      <c r="E112" s="167">
        <v>1</v>
      </c>
      <c r="F112" s="170"/>
      <c r="G112" s="170">
        <f>E112*F112</f>
        <v>0</v>
      </c>
      <c r="H112" s="170">
        <v>10117.87</v>
      </c>
      <c r="I112" s="170">
        <f>ROUND(E112*H112,2)</f>
        <v>10117.87</v>
      </c>
      <c r="J112" s="170">
        <v>342.1299999999992</v>
      </c>
      <c r="K112" s="170">
        <f>ROUND(E112*J112,2)</f>
        <v>342.13</v>
      </c>
      <c r="L112" s="170">
        <v>20</v>
      </c>
      <c r="M112" s="170">
        <f>G112*(1+L112/100)</f>
        <v>0</v>
      </c>
      <c r="N112" s="161">
        <v>0.35861</v>
      </c>
      <c r="O112" s="161">
        <f>ROUND(E112*N112,5)</f>
        <v>0.35861</v>
      </c>
      <c r="P112" s="161">
        <v>0</v>
      </c>
      <c r="Q112" s="161">
        <f>ROUND(E112*P112,5)</f>
        <v>0</v>
      </c>
      <c r="R112" s="161"/>
      <c r="S112" s="161"/>
      <c r="T112" s="162">
        <v>0.5699</v>
      </c>
      <c r="U112" s="161">
        <f>ROUND(E112*T112,2)</f>
        <v>0.57</v>
      </c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 t="s">
        <v>128</v>
      </c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12.75" outlineLevel="1">
      <c r="A113" s="152"/>
      <c r="B113" s="158"/>
      <c r="C113" s="188" t="s">
        <v>248</v>
      </c>
      <c r="D113" s="163"/>
      <c r="E113" s="168">
        <v>1</v>
      </c>
      <c r="F113" s="170"/>
      <c r="G113" s="170"/>
      <c r="H113" s="170"/>
      <c r="I113" s="170"/>
      <c r="J113" s="170"/>
      <c r="K113" s="170"/>
      <c r="L113" s="170"/>
      <c r="M113" s="170"/>
      <c r="N113" s="161"/>
      <c r="O113" s="161"/>
      <c r="P113" s="161"/>
      <c r="Q113" s="161"/>
      <c r="R113" s="161"/>
      <c r="S113" s="161"/>
      <c r="T113" s="162"/>
      <c r="U113" s="16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 t="s">
        <v>130</v>
      </c>
      <c r="AF113" s="151">
        <v>0</v>
      </c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12.75" outlineLevel="1">
      <c r="A114" s="152">
        <v>31</v>
      </c>
      <c r="B114" s="158" t="s">
        <v>259</v>
      </c>
      <c r="C114" s="187" t="s">
        <v>260</v>
      </c>
      <c r="D114" s="160" t="s">
        <v>188</v>
      </c>
      <c r="E114" s="167">
        <v>12</v>
      </c>
      <c r="F114" s="170"/>
      <c r="G114" s="170">
        <f>E114*F114</f>
        <v>0</v>
      </c>
      <c r="H114" s="170">
        <v>253.84</v>
      </c>
      <c r="I114" s="170">
        <f>ROUND(E114*H114,2)</f>
        <v>3046.08</v>
      </c>
      <c r="J114" s="170">
        <v>88.16</v>
      </c>
      <c r="K114" s="170">
        <f>ROUND(E114*J114,2)</f>
        <v>1057.92</v>
      </c>
      <c r="L114" s="170">
        <v>20</v>
      </c>
      <c r="M114" s="170">
        <f>G114*(1+L114/100)</f>
        <v>0</v>
      </c>
      <c r="N114" s="161">
        <v>0.04568</v>
      </c>
      <c r="O114" s="161">
        <f>ROUND(E114*N114,5)</f>
        <v>0.54816</v>
      </c>
      <c r="P114" s="161">
        <v>0</v>
      </c>
      <c r="Q114" s="161">
        <f>ROUND(E114*P114,5)</f>
        <v>0</v>
      </c>
      <c r="R114" s="161"/>
      <c r="S114" s="161"/>
      <c r="T114" s="162">
        <v>0.2525</v>
      </c>
      <c r="U114" s="161">
        <f>ROUND(E114*T114,2)</f>
        <v>3.03</v>
      </c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 t="s">
        <v>128</v>
      </c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12.75" outlineLevel="1">
      <c r="A115" s="152"/>
      <c r="B115" s="158"/>
      <c r="C115" s="188" t="s">
        <v>261</v>
      </c>
      <c r="D115" s="163"/>
      <c r="E115" s="168">
        <v>6</v>
      </c>
      <c r="F115" s="170"/>
      <c r="G115" s="170"/>
      <c r="H115" s="170"/>
      <c r="I115" s="170"/>
      <c r="J115" s="170"/>
      <c r="K115" s="170"/>
      <c r="L115" s="170"/>
      <c r="M115" s="170"/>
      <c r="N115" s="161"/>
      <c r="O115" s="161"/>
      <c r="P115" s="161"/>
      <c r="Q115" s="161"/>
      <c r="R115" s="161"/>
      <c r="S115" s="161"/>
      <c r="T115" s="162"/>
      <c r="U115" s="16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 t="s">
        <v>130</v>
      </c>
      <c r="AF115" s="151">
        <v>0</v>
      </c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12.75" outlineLevel="1">
      <c r="A116" s="152"/>
      <c r="B116" s="158"/>
      <c r="C116" s="188" t="s">
        <v>262</v>
      </c>
      <c r="D116" s="163"/>
      <c r="E116" s="168">
        <v>6</v>
      </c>
      <c r="F116" s="170"/>
      <c r="G116" s="170"/>
      <c r="H116" s="170"/>
      <c r="I116" s="170"/>
      <c r="J116" s="170"/>
      <c r="K116" s="170"/>
      <c r="L116" s="170"/>
      <c r="M116" s="170"/>
      <c r="N116" s="161"/>
      <c r="O116" s="161"/>
      <c r="P116" s="161"/>
      <c r="Q116" s="161"/>
      <c r="R116" s="161"/>
      <c r="S116" s="161"/>
      <c r="T116" s="162"/>
      <c r="U116" s="16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130</v>
      </c>
      <c r="AF116" s="151">
        <v>0</v>
      </c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12.75" outlineLevel="1">
      <c r="A117" s="152">
        <v>32</v>
      </c>
      <c r="B117" s="158" t="s">
        <v>263</v>
      </c>
      <c r="C117" s="187" t="s">
        <v>264</v>
      </c>
      <c r="D117" s="160" t="s">
        <v>188</v>
      </c>
      <c r="E117" s="167">
        <v>4</v>
      </c>
      <c r="F117" s="170"/>
      <c r="G117" s="170">
        <f>E117*F117</f>
        <v>0</v>
      </c>
      <c r="H117" s="170">
        <v>304.26</v>
      </c>
      <c r="I117" s="170">
        <f>ROUND(E117*H117,2)</f>
        <v>1217.04</v>
      </c>
      <c r="J117" s="170">
        <v>90.74000000000001</v>
      </c>
      <c r="K117" s="170">
        <f>ROUND(E117*J117,2)</f>
        <v>362.96</v>
      </c>
      <c r="L117" s="170">
        <v>20</v>
      </c>
      <c r="M117" s="170">
        <f>G117*(1+L117/100)</f>
        <v>0</v>
      </c>
      <c r="N117" s="161">
        <v>0.05468</v>
      </c>
      <c r="O117" s="161">
        <f>ROUND(E117*N117,5)</f>
        <v>0.21872</v>
      </c>
      <c r="P117" s="161">
        <v>0</v>
      </c>
      <c r="Q117" s="161">
        <f>ROUND(E117*P117,5)</f>
        <v>0</v>
      </c>
      <c r="R117" s="161"/>
      <c r="S117" s="161"/>
      <c r="T117" s="162">
        <v>0.26</v>
      </c>
      <c r="U117" s="161">
        <f>ROUND(E117*T117,2)</f>
        <v>1.04</v>
      </c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128</v>
      </c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12.75" outlineLevel="1">
      <c r="A118" s="152"/>
      <c r="B118" s="158"/>
      <c r="C118" s="188" t="s">
        <v>265</v>
      </c>
      <c r="D118" s="163"/>
      <c r="E118" s="168">
        <v>4</v>
      </c>
      <c r="F118" s="170"/>
      <c r="G118" s="170"/>
      <c r="H118" s="170"/>
      <c r="I118" s="170"/>
      <c r="J118" s="170"/>
      <c r="K118" s="170"/>
      <c r="L118" s="170"/>
      <c r="M118" s="170"/>
      <c r="N118" s="161"/>
      <c r="O118" s="161"/>
      <c r="P118" s="161"/>
      <c r="Q118" s="161"/>
      <c r="R118" s="161"/>
      <c r="S118" s="161"/>
      <c r="T118" s="162"/>
      <c r="U118" s="16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130</v>
      </c>
      <c r="AF118" s="151">
        <v>0</v>
      </c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12.75" outlineLevel="1">
      <c r="A119" s="152">
        <v>33</v>
      </c>
      <c r="B119" s="158" t="s">
        <v>266</v>
      </c>
      <c r="C119" s="187" t="s">
        <v>267</v>
      </c>
      <c r="D119" s="160" t="s">
        <v>188</v>
      </c>
      <c r="E119" s="167">
        <v>9</v>
      </c>
      <c r="F119" s="170"/>
      <c r="G119" s="170">
        <f>E119*F119</f>
        <v>0</v>
      </c>
      <c r="H119" s="170">
        <v>499.08</v>
      </c>
      <c r="I119" s="170">
        <f>ROUND(E119*H119,2)</f>
        <v>4491.72</v>
      </c>
      <c r="J119" s="170">
        <v>104.92000000000002</v>
      </c>
      <c r="K119" s="170">
        <f>ROUND(E119*J119,2)</f>
        <v>944.28</v>
      </c>
      <c r="L119" s="170">
        <v>20</v>
      </c>
      <c r="M119" s="170">
        <f>G119*(1+L119/100)</f>
        <v>0</v>
      </c>
      <c r="N119" s="161">
        <v>0.07268</v>
      </c>
      <c r="O119" s="161">
        <f>ROUND(E119*N119,5)</f>
        <v>0.65412</v>
      </c>
      <c r="P119" s="161">
        <v>0</v>
      </c>
      <c r="Q119" s="161">
        <f>ROUND(E119*P119,5)</f>
        <v>0</v>
      </c>
      <c r="R119" s="161"/>
      <c r="S119" s="161"/>
      <c r="T119" s="162">
        <v>0.3</v>
      </c>
      <c r="U119" s="161">
        <f>ROUND(E119*T119,2)</f>
        <v>2.7</v>
      </c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128</v>
      </c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12.75" outlineLevel="1">
      <c r="A120" s="152"/>
      <c r="B120" s="158"/>
      <c r="C120" s="188" t="s">
        <v>268</v>
      </c>
      <c r="D120" s="163"/>
      <c r="E120" s="168">
        <v>4</v>
      </c>
      <c r="F120" s="170"/>
      <c r="G120" s="170"/>
      <c r="H120" s="170"/>
      <c r="I120" s="170"/>
      <c r="J120" s="170"/>
      <c r="K120" s="170"/>
      <c r="L120" s="170"/>
      <c r="M120" s="170"/>
      <c r="N120" s="161"/>
      <c r="O120" s="161"/>
      <c r="P120" s="161"/>
      <c r="Q120" s="161"/>
      <c r="R120" s="161"/>
      <c r="S120" s="161"/>
      <c r="T120" s="162"/>
      <c r="U120" s="16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 t="s">
        <v>130</v>
      </c>
      <c r="AF120" s="151">
        <v>0</v>
      </c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12.75" outlineLevel="1">
      <c r="A121" s="152"/>
      <c r="B121" s="158"/>
      <c r="C121" s="188" t="s">
        <v>269</v>
      </c>
      <c r="D121" s="163"/>
      <c r="E121" s="168">
        <v>2</v>
      </c>
      <c r="F121" s="170"/>
      <c r="G121" s="170"/>
      <c r="H121" s="170"/>
      <c r="I121" s="170"/>
      <c r="J121" s="170"/>
      <c r="K121" s="170"/>
      <c r="L121" s="170"/>
      <c r="M121" s="170"/>
      <c r="N121" s="161"/>
      <c r="O121" s="161"/>
      <c r="P121" s="161"/>
      <c r="Q121" s="161"/>
      <c r="R121" s="161"/>
      <c r="S121" s="161"/>
      <c r="T121" s="162"/>
      <c r="U121" s="16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130</v>
      </c>
      <c r="AF121" s="151">
        <v>0</v>
      </c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12.75" outlineLevel="1">
      <c r="A122" s="152"/>
      <c r="B122" s="158"/>
      <c r="C122" s="188" t="s">
        <v>270</v>
      </c>
      <c r="D122" s="163"/>
      <c r="E122" s="168">
        <v>3</v>
      </c>
      <c r="F122" s="170"/>
      <c r="G122" s="170"/>
      <c r="H122" s="170"/>
      <c r="I122" s="170"/>
      <c r="J122" s="170"/>
      <c r="K122" s="170"/>
      <c r="L122" s="170"/>
      <c r="M122" s="170"/>
      <c r="N122" s="161"/>
      <c r="O122" s="161"/>
      <c r="P122" s="161"/>
      <c r="Q122" s="161"/>
      <c r="R122" s="161"/>
      <c r="S122" s="161"/>
      <c r="T122" s="162"/>
      <c r="U122" s="16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 t="s">
        <v>130</v>
      </c>
      <c r="AF122" s="151">
        <v>0</v>
      </c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12.75" outlineLevel="1">
      <c r="A123" s="152">
        <v>34</v>
      </c>
      <c r="B123" s="158" t="s">
        <v>271</v>
      </c>
      <c r="C123" s="187" t="s">
        <v>272</v>
      </c>
      <c r="D123" s="160" t="s">
        <v>188</v>
      </c>
      <c r="E123" s="167">
        <v>4</v>
      </c>
      <c r="F123" s="170"/>
      <c r="G123" s="170">
        <f>E123*F123</f>
        <v>0</v>
      </c>
      <c r="H123" s="170">
        <v>568.94</v>
      </c>
      <c r="I123" s="170">
        <f>ROUND(E123*H123,2)</f>
        <v>2275.76</v>
      </c>
      <c r="J123" s="170">
        <v>122.05999999999995</v>
      </c>
      <c r="K123" s="170">
        <f>ROUND(E123*J123,2)</f>
        <v>488.24</v>
      </c>
      <c r="L123" s="170">
        <v>20</v>
      </c>
      <c r="M123" s="170">
        <f>G123*(1+L123/100)</f>
        <v>0</v>
      </c>
      <c r="N123" s="161">
        <v>0.08176</v>
      </c>
      <c r="O123" s="161">
        <f>ROUND(E123*N123,5)</f>
        <v>0.32704</v>
      </c>
      <c r="P123" s="161">
        <v>0</v>
      </c>
      <c r="Q123" s="161">
        <f>ROUND(E123*P123,5)</f>
        <v>0</v>
      </c>
      <c r="R123" s="161"/>
      <c r="S123" s="161"/>
      <c r="T123" s="162">
        <v>0.35</v>
      </c>
      <c r="U123" s="161">
        <f>ROUND(E123*T123,2)</f>
        <v>1.4</v>
      </c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 t="s">
        <v>128</v>
      </c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12.75" outlineLevel="1">
      <c r="A124" s="152"/>
      <c r="B124" s="158"/>
      <c r="C124" s="188" t="s">
        <v>273</v>
      </c>
      <c r="D124" s="163"/>
      <c r="E124" s="168">
        <v>4</v>
      </c>
      <c r="F124" s="170"/>
      <c r="G124" s="170"/>
      <c r="H124" s="170"/>
      <c r="I124" s="170"/>
      <c r="J124" s="170"/>
      <c r="K124" s="170"/>
      <c r="L124" s="170"/>
      <c r="M124" s="170"/>
      <c r="N124" s="161"/>
      <c r="O124" s="161"/>
      <c r="P124" s="161"/>
      <c r="Q124" s="161"/>
      <c r="R124" s="161"/>
      <c r="S124" s="161"/>
      <c r="T124" s="162"/>
      <c r="U124" s="16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 t="s">
        <v>130</v>
      </c>
      <c r="AF124" s="151">
        <v>0</v>
      </c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12.75" outlineLevel="1">
      <c r="A125" s="152">
        <v>35</v>
      </c>
      <c r="B125" s="158" t="s">
        <v>274</v>
      </c>
      <c r="C125" s="187" t="s">
        <v>275</v>
      </c>
      <c r="D125" s="160" t="s">
        <v>188</v>
      </c>
      <c r="E125" s="167">
        <v>3</v>
      </c>
      <c r="F125" s="170"/>
      <c r="G125" s="170">
        <f>E125*F125</f>
        <v>0</v>
      </c>
      <c r="H125" s="170">
        <v>764.39</v>
      </c>
      <c r="I125" s="170">
        <f>ROUND(E125*H125,2)</f>
        <v>2293.17</v>
      </c>
      <c r="J125" s="170">
        <v>143.61</v>
      </c>
      <c r="K125" s="170">
        <f>ROUND(E125*J125,2)</f>
        <v>430.83</v>
      </c>
      <c r="L125" s="170">
        <v>20</v>
      </c>
      <c r="M125" s="170">
        <f>G125*(1+L125/100)</f>
        <v>0</v>
      </c>
      <c r="N125" s="161">
        <v>0.09976</v>
      </c>
      <c r="O125" s="161">
        <f>ROUND(E125*N125,5)</f>
        <v>0.29928</v>
      </c>
      <c r="P125" s="161">
        <v>0</v>
      </c>
      <c r="Q125" s="161">
        <f>ROUND(E125*P125,5)</f>
        <v>0</v>
      </c>
      <c r="R125" s="161"/>
      <c r="S125" s="161"/>
      <c r="T125" s="162">
        <v>0.41</v>
      </c>
      <c r="U125" s="161">
        <f>ROUND(E125*T125,2)</f>
        <v>1.23</v>
      </c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128</v>
      </c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12.75" outlineLevel="1">
      <c r="A126" s="152"/>
      <c r="B126" s="158"/>
      <c r="C126" s="188" t="s">
        <v>276</v>
      </c>
      <c r="D126" s="163"/>
      <c r="E126" s="168">
        <v>3</v>
      </c>
      <c r="F126" s="170"/>
      <c r="G126" s="170"/>
      <c r="H126" s="170"/>
      <c r="I126" s="170"/>
      <c r="J126" s="170"/>
      <c r="K126" s="170"/>
      <c r="L126" s="170"/>
      <c r="M126" s="170"/>
      <c r="N126" s="161"/>
      <c r="O126" s="161"/>
      <c r="P126" s="161"/>
      <c r="Q126" s="161"/>
      <c r="R126" s="161"/>
      <c r="S126" s="161"/>
      <c r="T126" s="162"/>
      <c r="U126" s="16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130</v>
      </c>
      <c r="AF126" s="151">
        <v>0</v>
      </c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12.75" outlineLevel="1">
      <c r="A127" s="152">
        <v>36</v>
      </c>
      <c r="B127" s="158" t="s">
        <v>277</v>
      </c>
      <c r="C127" s="187" t="s">
        <v>278</v>
      </c>
      <c r="D127" s="160" t="s">
        <v>188</v>
      </c>
      <c r="E127" s="167">
        <v>3</v>
      </c>
      <c r="F127" s="170"/>
      <c r="G127" s="170">
        <f>E127*F127</f>
        <v>0</v>
      </c>
      <c r="H127" s="170">
        <v>110.63</v>
      </c>
      <c r="I127" s="170">
        <f>ROUND(E127*H127,2)</f>
        <v>331.89</v>
      </c>
      <c r="J127" s="170">
        <v>81.37</v>
      </c>
      <c r="K127" s="170">
        <f>ROUND(E127*J127,2)</f>
        <v>244.11</v>
      </c>
      <c r="L127" s="170">
        <v>20</v>
      </c>
      <c r="M127" s="170">
        <f>G127*(1+L127/100)</f>
        <v>0</v>
      </c>
      <c r="N127" s="161">
        <v>0.01573</v>
      </c>
      <c r="O127" s="161">
        <f>ROUND(E127*N127,5)</f>
        <v>0.04719</v>
      </c>
      <c r="P127" s="161">
        <v>0</v>
      </c>
      <c r="Q127" s="161">
        <f>ROUND(E127*P127,5)</f>
        <v>0</v>
      </c>
      <c r="R127" s="161"/>
      <c r="S127" s="161"/>
      <c r="T127" s="162">
        <v>0.2325</v>
      </c>
      <c r="U127" s="161">
        <f>ROUND(E127*T127,2)</f>
        <v>0.7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 t="s">
        <v>128</v>
      </c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12.75" outlineLevel="1">
      <c r="A128" s="152"/>
      <c r="B128" s="158"/>
      <c r="C128" s="188" t="s">
        <v>279</v>
      </c>
      <c r="D128" s="163"/>
      <c r="E128" s="168">
        <v>1</v>
      </c>
      <c r="F128" s="170"/>
      <c r="G128" s="170"/>
      <c r="H128" s="170"/>
      <c r="I128" s="170"/>
      <c r="J128" s="170"/>
      <c r="K128" s="170"/>
      <c r="L128" s="170"/>
      <c r="M128" s="170"/>
      <c r="N128" s="161"/>
      <c r="O128" s="161"/>
      <c r="P128" s="161"/>
      <c r="Q128" s="161"/>
      <c r="R128" s="161"/>
      <c r="S128" s="161"/>
      <c r="T128" s="162"/>
      <c r="U128" s="16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130</v>
      </c>
      <c r="AF128" s="151">
        <v>0</v>
      </c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12.75" outlineLevel="1">
      <c r="A129" s="152"/>
      <c r="B129" s="158"/>
      <c r="C129" s="188" t="s">
        <v>280</v>
      </c>
      <c r="D129" s="163"/>
      <c r="E129" s="168">
        <v>2</v>
      </c>
      <c r="F129" s="170"/>
      <c r="G129" s="170"/>
      <c r="H129" s="170"/>
      <c r="I129" s="170"/>
      <c r="J129" s="170"/>
      <c r="K129" s="170"/>
      <c r="L129" s="170"/>
      <c r="M129" s="170"/>
      <c r="N129" s="161"/>
      <c r="O129" s="161"/>
      <c r="P129" s="161"/>
      <c r="Q129" s="161"/>
      <c r="R129" s="161"/>
      <c r="S129" s="161"/>
      <c r="T129" s="162"/>
      <c r="U129" s="16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 t="s">
        <v>130</v>
      </c>
      <c r="AF129" s="151">
        <v>0</v>
      </c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12.75" outlineLevel="1">
      <c r="A130" s="152">
        <v>37</v>
      </c>
      <c r="B130" s="158" t="s">
        <v>281</v>
      </c>
      <c r="C130" s="187" t="s">
        <v>282</v>
      </c>
      <c r="D130" s="160" t="s">
        <v>188</v>
      </c>
      <c r="E130" s="167">
        <v>1</v>
      </c>
      <c r="F130" s="170"/>
      <c r="G130" s="170">
        <f>E130*F130</f>
        <v>0</v>
      </c>
      <c r="H130" s="170">
        <v>249.23</v>
      </c>
      <c r="I130" s="170">
        <f>ROUND(E130*H130,2)</f>
        <v>249.23</v>
      </c>
      <c r="J130" s="170">
        <v>122.27000000000001</v>
      </c>
      <c r="K130" s="170">
        <f>ROUND(E130*J130,2)</f>
        <v>122.27</v>
      </c>
      <c r="L130" s="170">
        <v>20</v>
      </c>
      <c r="M130" s="170">
        <f>G130*(1+L130/100)</f>
        <v>0</v>
      </c>
      <c r="N130" s="161">
        <v>0.03206</v>
      </c>
      <c r="O130" s="161">
        <f>ROUND(E130*N130,5)</f>
        <v>0.03206</v>
      </c>
      <c r="P130" s="161">
        <v>0</v>
      </c>
      <c r="Q130" s="161">
        <f>ROUND(E130*P130,5)</f>
        <v>0</v>
      </c>
      <c r="R130" s="161"/>
      <c r="S130" s="161"/>
      <c r="T130" s="162">
        <v>0.3475</v>
      </c>
      <c r="U130" s="161">
        <f>ROUND(E130*T130,2)</f>
        <v>0.35</v>
      </c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 t="s">
        <v>128</v>
      </c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12.75" outlineLevel="1">
      <c r="A131" s="152"/>
      <c r="B131" s="158"/>
      <c r="C131" s="188" t="s">
        <v>283</v>
      </c>
      <c r="D131" s="163"/>
      <c r="E131" s="168">
        <v>1</v>
      </c>
      <c r="F131" s="170"/>
      <c r="G131" s="170"/>
      <c r="H131" s="170"/>
      <c r="I131" s="170"/>
      <c r="J131" s="170"/>
      <c r="K131" s="170"/>
      <c r="L131" s="170"/>
      <c r="M131" s="170"/>
      <c r="N131" s="161"/>
      <c r="O131" s="161"/>
      <c r="P131" s="161"/>
      <c r="Q131" s="161"/>
      <c r="R131" s="161"/>
      <c r="S131" s="161"/>
      <c r="T131" s="162"/>
      <c r="U131" s="16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 t="s">
        <v>130</v>
      </c>
      <c r="AF131" s="151">
        <v>0</v>
      </c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22.5" outlineLevel="1">
      <c r="A132" s="152">
        <v>38</v>
      </c>
      <c r="B132" s="158" t="s">
        <v>284</v>
      </c>
      <c r="C132" s="187" t="s">
        <v>285</v>
      </c>
      <c r="D132" s="160" t="s">
        <v>149</v>
      </c>
      <c r="E132" s="167">
        <v>26.967</v>
      </c>
      <c r="F132" s="170"/>
      <c r="G132" s="170">
        <f>E132*F132</f>
        <v>0</v>
      </c>
      <c r="H132" s="170">
        <v>310.85</v>
      </c>
      <c r="I132" s="170">
        <f>ROUND(E132*H132,2)</f>
        <v>8382.69</v>
      </c>
      <c r="J132" s="170">
        <v>395.15</v>
      </c>
      <c r="K132" s="170">
        <f>ROUND(E132*J132,2)</f>
        <v>10656.01</v>
      </c>
      <c r="L132" s="170">
        <v>20</v>
      </c>
      <c r="M132" s="170">
        <f>G132*(1+L132/100)</f>
        <v>0</v>
      </c>
      <c r="N132" s="161">
        <v>0.02754</v>
      </c>
      <c r="O132" s="161">
        <f>ROUND(E132*N132,5)</f>
        <v>0.74267</v>
      </c>
      <c r="P132" s="161">
        <v>0</v>
      </c>
      <c r="Q132" s="161">
        <f>ROUND(E132*P132,5)</f>
        <v>0</v>
      </c>
      <c r="R132" s="161"/>
      <c r="S132" s="161"/>
      <c r="T132" s="162">
        <v>1.194</v>
      </c>
      <c r="U132" s="161">
        <f>ROUND(E132*T132,2)</f>
        <v>32.2</v>
      </c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 t="s">
        <v>128</v>
      </c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12.75" outlineLevel="1">
      <c r="A133" s="152"/>
      <c r="B133" s="158"/>
      <c r="C133" s="188" t="s">
        <v>286</v>
      </c>
      <c r="D133" s="163"/>
      <c r="E133" s="168">
        <v>26.967</v>
      </c>
      <c r="F133" s="170"/>
      <c r="G133" s="170"/>
      <c r="H133" s="170"/>
      <c r="I133" s="170"/>
      <c r="J133" s="170"/>
      <c r="K133" s="170"/>
      <c r="L133" s="170"/>
      <c r="M133" s="170"/>
      <c r="N133" s="161"/>
      <c r="O133" s="161"/>
      <c r="P133" s="161"/>
      <c r="Q133" s="161"/>
      <c r="R133" s="161"/>
      <c r="S133" s="161"/>
      <c r="T133" s="162"/>
      <c r="U133" s="16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 t="s">
        <v>130</v>
      </c>
      <c r="AF133" s="151">
        <v>0</v>
      </c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22.5" outlineLevel="1">
      <c r="A134" s="152">
        <v>39</v>
      </c>
      <c r="B134" s="158" t="s">
        <v>287</v>
      </c>
      <c r="C134" s="187" t="s">
        <v>288</v>
      </c>
      <c r="D134" s="160" t="s">
        <v>149</v>
      </c>
      <c r="E134" s="167">
        <v>37.653</v>
      </c>
      <c r="F134" s="170"/>
      <c r="G134" s="170">
        <f>E134*F134</f>
        <v>0</v>
      </c>
      <c r="H134" s="170">
        <v>342.96</v>
      </c>
      <c r="I134" s="170">
        <f>ROUND(E134*H134,2)</f>
        <v>12913.47</v>
      </c>
      <c r="J134" s="170">
        <v>406.04</v>
      </c>
      <c r="K134" s="170">
        <f>ROUND(E134*J134,2)</f>
        <v>15288.62</v>
      </c>
      <c r="L134" s="170">
        <v>20</v>
      </c>
      <c r="M134" s="170">
        <f>G134*(1+L134/100)</f>
        <v>0</v>
      </c>
      <c r="N134" s="161">
        <v>0.02977</v>
      </c>
      <c r="O134" s="161">
        <f>ROUND(E134*N134,5)</f>
        <v>1.12093</v>
      </c>
      <c r="P134" s="161">
        <v>0</v>
      </c>
      <c r="Q134" s="161">
        <f>ROUND(E134*P134,5)</f>
        <v>0</v>
      </c>
      <c r="R134" s="161"/>
      <c r="S134" s="161"/>
      <c r="T134" s="162">
        <v>1.225</v>
      </c>
      <c r="U134" s="161">
        <f>ROUND(E134*T134,2)</f>
        <v>46.12</v>
      </c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 t="s">
        <v>128</v>
      </c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12.75" outlineLevel="1">
      <c r="A135" s="152"/>
      <c r="B135" s="158"/>
      <c r="C135" s="188" t="s">
        <v>289</v>
      </c>
      <c r="D135" s="163"/>
      <c r="E135" s="168">
        <v>42.453</v>
      </c>
      <c r="F135" s="170"/>
      <c r="G135" s="170"/>
      <c r="H135" s="170"/>
      <c r="I135" s="170"/>
      <c r="J135" s="170"/>
      <c r="K135" s="170"/>
      <c r="L135" s="170"/>
      <c r="M135" s="170"/>
      <c r="N135" s="161"/>
      <c r="O135" s="161"/>
      <c r="P135" s="161"/>
      <c r="Q135" s="161"/>
      <c r="R135" s="161"/>
      <c r="S135" s="161"/>
      <c r="T135" s="162"/>
      <c r="U135" s="16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 t="s">
        <v>130</v>
      </c>
      <c r="AF135" s="151">
        <v>0</v>
      </c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12.75" outlineLevel="1">
      <c r="A136" s="152"/>
      <c r="B136" s="158"/>
      <c r="C136" s="188" t="s">
        <v>222</v>
      </c>
      <c r="D136" s="163"/>
      <c r="E136" s="168">
        <v>-1.6</v>
      </c>
      <c r="F136" s="170"/>
      <c r="G136" s="170"/>
      <c r="H136" s="170"/>
      <c r="I136" s="170"/>
      <c r="J136" s="170"/>
      <c r="K136" s="170"/>
      <c r="L136" s="170"/>
      <c r="M136" s="170"/>
      <c r="N136" s="161"/>
      <c r="O136" s="161"/>
      <c r="P136" s="161"/>
      <c r="Q136" s="161"/>
      <c r="R136" s="161"/>
      <c r="S136" s="161"/>
      <c r="T136" s="162"/>
      <c r="U136" s="16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 t="s">
        <v>130</v>
      </c>
      <c r="AF136" s="151">
        <v>0</v>
      </c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12.75" outlineLevel="1">
      <c r="A137" s="152"/>
      <c r="B137" s="158"/>
      <c r="C137" s="188" t="s">
        <v>222</v>
      </c>
      <c r="D137" s="163"/>
      <c r="E137" s="168">
        <v>-1.6</v>
      </c>
      <c r="F137" s="170"/>
      <c r="G137" s="170"/>
      <c r="H137" s="170"/>
      <c r="I137" s="170"/>
      <c r="J137" s="170"/>
      <c r="K137" s="170"/>
      <c r="L137" s="170"/>
      <c r="M137" s="170"/>
      <c r="N137" s="161"/>
      <c r="O137" s="161"/>
      <c r="P137" s="161"/>
      <c r="Q137" s="161"/>
      <c r="R137" s="161"/>
      <c r="S137" s="161"/>
      <c r="T137" s="162"/>
      <c r="U137" s="16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 t="s">
        <v>130</v>
      </c>
      <c r="AF137" s="151">
        <v>0</v>
      </c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12.75" outlineLevel="1">
      <c r="A138" s="152"/>
      <c r="B138" s="158"/>
      <c r="C138" s="188" t="s">
        <v>222</v>
      </c>
      <c r="D138" s="163"/>
      <c r="E138" s="168">
        <v>-1.6</v>
      </c>
      <c r="F138" s="170"/>
      <c r="G138" s="170"/>
      <c r="H138" s="170"/>
      <c r="I138" s="170"/>
      <c r="J138" s="170"/>
      <c r="K138" s="170"/>
      <c r="L138" s="170"/>
      <c r="M138" s="170"/>
      <c r="N138" s="161"/>
      <c r="O138" s="161"/>
      <c r="P138" s="161"/>
      <c r="Q138" s="161"/>
      <c r="R138" s="161"/>
      <c r="S138" s="161"/>
      <c r="T138" s="162"/>
      <c r="U138" s="16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 t="s">
        <v>130</v>
      </c>
      <c r="AF138" s="151">
        <v>0</v>
      </c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ht="22.5" outlineLevel="1">
      <c r="A139" s="152">
        <v>40</v>
      </c>
      <c r="B139" s="158" t="s">
        <v>290</v>
      </c>
      <c r="C139" s="187" t="s">
        <v>291</v>
      </c>
      <c r="D139" s="160" t="s">
        <v>149</v>
      </c>
      <c r="E139" s="167">
        <v>34.8742</v>
      </c>
      <c r="F139" s="170"/>
      <c r="G139" s="170">
        <f>E139*F139</f>
        <v>0</v>
      </c>
      <c r="H139" s="170">
        <v>389.69</v>
      </c>
      <c r="I139" s="170">
        <f>ROUND(E139*H139,2)</f>
        <v>13590.13</v>
      </c>
      <c r="J139" s="170">
        <v>415.31</v>
      </c>
      <c r="K139" s="170">
        <f>ROUND(E139*J139,2)</f>
        <v>14483.6</v>
      </c>
      <c r="L139" s="170">
        <v>20</v>
      </c>
      <c r="M139" s="170">
        <f>G139*(1+L139/100)</f>
        <v>0</v>
      </c>
      <c r="N139" s="161">
        <v>0.03218</v>
      </c>
      <c r="O139" s="161">
        <f>ROUND(E139*N139,5)</f>
        <v>1.12225</v>
      </c>
      <c r="P139" s="161">
        <v>0</v>
      </c>
      <c r="Q139" s="161">
        <f>ROUND(E139*P139,5)</f>
        <v>0</v>
      </c>
      <c r="R139" s="161"/>
      <c r="S139" s="161"/>
      <c r="T139" s="162">
        <v>1.252</v>
      </c>
      <c r="U139" s="161">
        <f>ROUND(E139*T139,2)</f>
        <v>43.66</v>
      </c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 t="s">
        <v>128</v>
      </c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12.75" outlineLevel="1">
      <c r="A140" s="152"/>
      <c r="B140" s="158"/>
      <c r="C140" s="188" t="s">
        <v>292</v>
      </c>
      <c r="D140" s="163"/>
      <c r="E140" s="168">
        <v>38.0742</v>
      </c>
      <c r="F140" s="170"/>
      <c r="G140" s="170"/>
      <c r="H140" s="170"/>
      <c r="I140" s="170"/>
      <c r="J140" s="170"/>
      <c r="K140" s="170"/>
      <c r="L140" s="170"/>
      <c r="M140" s="170"/>
      <c r="N140" s="161"/>
      <c r="O140" s="161"/>
      <c r="P140" s="161"/>
      <c r="Q140" s="161"/>
      <c r="R140" s="161"/>
      <c r="S140" s="161"/>
      <c r="T140" s="162"/>
      <c r="U140" s="16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 t="s">
        <v>130</v>
      </c>
      <c r="AF140" s="151">
        <v>0</v>
      </c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12.75" outlineLevel="1">
      <c r="A141" s="152"/>
      <c r="B141" s="158"/>
      <c r="C141" s="188" t="s">
        <v>222</v>
      </c>
      <c r="D141" s="163"/>
      <c r="E141" s="168">
        <v>-1.6</v>
      </c>
      <c r="F141" s="170"/>
      <c r="G141" s="170"/>
      <c r="H141" s="170"/>
      <c r="I141" s="170"/>
      <c r="J141" s="170"/>
      <c r="K141" s="170"/>
      <c r="L141" s="170"/>
      <c r="M141" s="170"/>
      <c r="N141" s="161"/>
      <c r="O141" s="161"/>
      <c r="P141" s="161"/>
      <c r="Q141" s="161"/>
      <c r="R141" s="161"/>
      <c r="S141" s="161"/>
      <c r="T141" s="162"/>
      <c r="U141" s="16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 t="s">
        <v>130</v>
      </c>
      <c r="AF141" s="151">
        <v>0</v>
      </c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12.75" outlineLevel="1">
      <c r="A142" s="152"/>
      <c r="B142" s="158"/>
      <c r="C142" s="188" t="s">
        <v>222</v>
      </c>
      <c r="D142" s="163"/>
      <c r="E142" s="168">
        <v>-1.6</v>
      </c>
      <c r="F142" s="170"/>
      <c r="G142" s="170"/>
      <c r="H142" s="170"/>
      <c r="I142" s="170"/>
      <c r="J142" s="170"/>
      <c r="K142" s="170"/>
      <c r="L142" s="170"/>
      <c r="M142" s="170"/>
      <c r="N142" s="161"/>
      <c r="O142" s="161"/>
      <c r="P142" s="161"/>
      <c r="Q142" s="161"/>
      <c r="R142" s="161"/>
      <c r="S142" s="161"/>
      <c r="T142" s="162"/>
      <c r="U142" s="16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 t="s">
        <v>130</v>
      </c>
      <c r="AF142" s="151">
        <v>0</v>
      </c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22.5" outlineLevel="1">
      <c r="A143" s="152">
        <v>41</v>
      </c>
      <c r="B143" s="158" t="s">
        <v>293</v>
      </c>
      <c r="C143" s="187" t="s">
        <v>294</v>
      </c>
      <c r="D143" s="160" t="s">
        <v>149</v>
      </c>
      <c r="E143" s="167">
        <v>11.4</v>
      </c>
      <c r="F143" s="170"/>
      <c r="G143" s="170">
        <f>E143*F143</f>
        <v>0</v>
      </c>
      <c r="H143" s="170">
        <v>138.05</v>
      </c>
      <c r="I143" s="170">
        <f>ROUND(E143*H143,2)</f>
        <v>1573.77</v>
      </c>
      <c r="J143" s="170">
        <v>307.45</v>
      </c>
      <c r="K143" s="170">
        <f>ROUND(E143*J143,2)</f>
        <v>3504.93</v>
      </c>
      <c r="L143" s="170">
        <v>20</v>
      </c>
      <c r="M143" s="170">
        <f>G143*(1+L143/100)</f>
        <v>0</v>
      </c>
      <c r="N143" s="161">
        <v>0.01143</v>
      </c>
      <c r="O143" s="161">
        <f>ROUND(E143*N143,5)</f>
        <v>0.1303</v>
      </c>
      <c r="P143" s="161">
        <v>0</v>
      </c>
      <c r="Q143" s="161">
        <f>ROUND(E143*P143,5)</f>
        <v>0</v>
      </c>
      <c r="R143" s="161"/>
      <c r="S143" s="161"/>
      <c r="T143" s="162">
        <v>0.74</v>
      </c>
      <c r="U143" s="161">
        <f>ROUND(E143*T143,2)</f>
        <v>8.44</v>
      </c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 t="s">
        <v>128</v>
      </c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12.75" outlineLevel="1">
      <c r="A144" s="152"/>
      <c r="B144" s="158"/>
      <c r="C144" s="188" t="s">
        <v>295</v>
      </c>
      <c r="D144" s="163"/>
      <c r="E144" s="168">
        <v>15</v>
      </c>
      <c r="F144" s="170"/>
      <c r="G144" s="170"/>
      <c r="H144" s="170"/>
      <c r="I144" s="170"/>
      <c r="J144" s="170"/>
      <c r="K144" s="170"/>
      <c r="L144" s="170"/>
      <c r="M144" s="170"/>
      <c r="N144" s="161"/>
      <c r="O144" s="161"/>
      <c r="P144" s="161"/>
      <c r="Q144" s="161"/>
      <c r="R144" s="161"/>
      <c r="S144" s="161"/>
      <c r="T144" s="162"/>
      <c r="U144" s="16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 t="s">
        <v>130</v>
      </c>
      <c r="AF144" s="151">
        <v>0</v>
      </c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12.75" outlineLevel="1">
      <c r="A145" s="152"/>
      <c r="B145" s="158"/>
      <c r="C145" s="188" t="s">
        <v>296</v>
      </c>
      <c r="D145" s="163"/>
      <c r="E145" s="168">
        <v>-3.6</v>
      </c>
      <c r="F145" s="170"/>
      <c r="G145" s="170"/>
      <c r="H145" s="170"/>
      <c r="I145" s="170"/>
      <c r="J145" s="170"/>
      <c r="K145" s="170"/>
      <c r="L145" s="170"/>
      <c r="M145" s="170"/>
      <c r="N145" s="161"/>
      <c r="O145" s="161"/>
      <c r="P145" s="161"/>
      <c r="Q145" s="161"/>
      <c r="R145" s="161"/>
      <c r="S145" s="161"/>
      <c r="T145" s="162"/>
      <c r="U145" s="16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 t="s">
        <v>130</v>
      </c>
      <c r="AF145" s="151">
        <v>0</v>
      </c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12.75" outlineLevel="1">
      <c r="A146" s="152">
        <v>42</v>
      </c>
      <c r="B146" s="158" t="s">
        <v>297</v>
      </c>
      <c r="C146" s="187" t="s">
        <v>298</v>
      </c>
      <c r="D146" s="160" t="s">
        <v>149</v>
      </c>
      <c r="E146" s="167">
        <v>1.89</v>
      </c>
      <c r="F146" s="170"/>
      <c r="G146" s="170">
        <f>E146*F146</f>
        <v>0</v>
      </c>
      <c r="H146" s="170">
        <v>240.18</v>
      </c>
      <c r="I146" s="170">
        <f>ROUND(E146*H146,2)</f>
        <v>453.94</v>
      </c>
      <c r="J146" s="170">
        <v>266.82</v>
      </c>
      <c r="K146" s="170">
        <f>ROUND(E146*J146,2)</f>
        <v>504.29</v>
      </c>
      <c r="L146" s="170">
        <v>20</v>
      </c>
      <c r="M146" s="170">
        <f>G146*(1+L146/100)</f>
        <v>0</v>
      </c>
      <c r="N146" s="161">
        <v>0.03884</v>
      </c>
      <c r="O146" s="161">
        <f>ROUND(E146*N146,5)</f>
        <v>0.07341</v>
      </c>
      <c r="P146" s="161">
        <v>0</v>
      </c>
      <c r="Q146" s="161">
        <f>ROUND(E146*P146,5)</f>
        <v>0</v>
      </c>
      <c r="R146" s="161"/>
      <c r="S146" s="161"/>
      <c r="T146" s="162">
        <v>0.758</v>
      </c>
      <c r="U146" s="161">
        <f>ROUND(E146*T146,2)</f>
        <v>1.43</v>
      </c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 t="s">
        <v>128</v>
      </c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12.75" outlineLevel="1">
      <c r="A147" s="152"/>
      <c r="B147" s="158"/>
      <c r="C147" s="188" t="s">
        <v>299</v>
      </c>
      <c r="D147" s="163"/>
      <c r="E147" s="168">
        <v>1.89</v>
      </c>
      <c r="F147" s="170"/>
      <c r="G147" s="170"/>
      <c r="H147" s="170"/>
      <c r="I147" s="170"/>
      <c r="J147" s="170"/>
      <c r="K147" s="170"/>
      <c r="L147" s="170"/>
      <c r="M147" s="170"/>
      <c r="N147" s="161"/>
      <c r="O147" s="161"/>
      <c r="P147" s="161"/>
      <c r="Q147" s="161"/>
      <c r="R147" s="161"/>
      <c r="S147" s="161"/>
      <c r="T147" s="162"/>
      <c r="U147" s="16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 t="s">
        <v>130</v>
      </c>
      <c r="AF147" s="151">
        <v>0</v>
      </c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12.75" outlineLevel="1">
      <c r="A148" s="152">
        <v>43</v>
      </c>
      <c r="B148" s="158" t="s">
        <v>300</v>
      </c>
      <c r="C148" s="187" t="s">
        <v>301</v>
      </c>
      <c r="D148" s="160" t="s">
        <v>149</v>
      </c>
      <c r="E148" s="167">
        <v>4.2</v>
      </c>
      <c r="F148" s="170"/>
      <c r="G148" s="170">
        <f>E148*F148</f>
        <v>0</v>
      </c>
      <c r="H148" s="170">
        <v>436.26</v>
      </c>
      <c r="I148" s="170">
        <f>ROUND(E148*H148,2)</f>
        <v>1832.29</v>
      </c>
      <c r="J148" s="170">
        <v>288.74</v>
      </c>
      <c r="K148" s="170">
        <f>ROUND(E148*J148,2)</f>
        <v>1212.71</v>
      </c>
      <c r="L148" s="170">
        <v>20</v>
      </c>
      <c r="M148" s="170">
        <f>G148*(1+L148/100)</f>
        <v>0</v>
      </c>
      <c r="N148" s="161">
        <v>0.07758</v>
      </c>
      <c r="O148" s="161">
        <f>ROUND(E148*N148,5)</f>
        <v>0.32584</v>
      </c>
      <c r="P148" s="161">
        <v>0</v>
      </c>
      <c r="Q148" s="161">
        <f>ROUND(E148*P148,5)</f>
        <v>0</v>
      </c>
      <c r="R148" s="161"/>
      <c r="S148" s="161"/>
      <c r="T148" s="162">
        <v>0.819</v>
      </c>
      <c r="U148" s="161">
        <f>ROUND(E148*T148,2)</f>
        <v>3.44</v>
      </c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 t="s">
        <v>128</v>
      </c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12.75" outlineLevel="1">
      <c r="A149" s="152"/>
      <c r="B149" s="158"/>
      <c r="C149" s="188" t="s">
        <v>302</v>
      </c>
      <c r="D149" s="163"/>
      <c r="E149" s="168">
        <v>4.2</v>
      </c>
      <c r="F149" s="170"/>
      <c r="G149" s="170"/>
      <c r="H149" s="170"/>
      <c r="I149" s="170"/>
      <c r="J149" s="170"/>
      <c r="K149" s="170"/>
      <c r="L149" s="170"/>
      <c r="M149" s="170"/>
      <c r="N149" s="161"/>
      <c r="O149" s="161"/>
      <c r="P149" s="161"/>
      <c r="Q149" s="161"/>
      <c r="R149" s="161"/>
      <c r="S149" s="161"/>
      <c r="T149" s="162"/>
      <c r="U149" s="16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 t="s">
        <v>130</v>
      </c>
      <c r="AF149" s="151">
        <v>0</v>
      </c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12.75" outlineLevel="1">
      <c r="A150" s="152">
        <v>44</v>
      </c>
      <c r="B150" s="158" t="s">
        <v>303</v>
      </c>
      <c r="C150" s="187" t="s">
        <v>304</v>
      </c>
      <c r="D150" s="160" t="s">
        <v>305</v>
      </c>
      <c r="E150" s="167">
        <v>7.7</v>
      </c>
      <c r="F150" s="170"/>
      <c r="G150" s="170">
        <f>E150*F150</f>
        <v>0</v>
      </c>
      <c r="H150" s="170">
        <v>6646.87</v>
      </c>
      <c r="I150" s="170">
        <f>ROUND(E150*H150,2)</f>
        <v>51180.9</v>
      </c>
      <c r="J150" s="170">
        <v>953.1300000000001</v>
      </c>
      <c r="K150" s="170">
        <f>ROUND(E150*J150,2)</f>
        <v>7339.1</v>
      </c>
      <c r="L150" s="170">
        <v>20</v>
      </c>
      <c r="M150" s="170">
        <f>G150*(1+L150/100)</f>
        <v>0</v>
      </c>
      <c r="N150" s="161">
        <v>0.12852</v>
      </c>
      <c r="O150" s="161">
        <f>ROUND(E150*N150,5)</f>
        <v>0.9896</v>
      </c>
      <c r="P150" s="161">
        <v>0</v>
      </c>
      <c r="Q150" s="161">
        <f>ROUND(E150*P150,5)</f>
        <v>0</v>
      </c>
      <c r="R150" s="161"/>
      <c r="S150" s="161"/>
      <c r="T150" s="162">
        <v>2.4452</v>
      </c>
      <c r="U150" s="161">
        <f>ROUND(E150*T150,2)</f>
        <v>18.83</v>
      </c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 t="s">
        <v>306</v>
      </c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12.75" outlineLevel="1">
      <c r="A151" s="152"/>
      <c r="B151" s="158"/>
      <c r="C151" s="188" t="s">
        <v>307</v>
      </c>
      <c r="D151" s="163"/>
      <c r="E151" s="168">
        <v>7.7</v>
      </c>
      <c r="F151" s="170"/>
      <c r="G151" s="170"/>
      <c r="H151" s="170"/>
      <c r="I151" s="170"/>
      <c r="J151" s="170"/>
      <c r="K151" s="170"/>
      <c r="L151" s="170"/>
      <c r="M151" s="170"/>
      <c r="N151" s="161"/>
      <c r="O151" s="161"/>
      <c r="P151" s="161"/>
      <c r="Q151" s="161"/>
      <c r="R151" s="161"/>
      <c r="S151" s="161"/>
      <c r="T151" s="162"/>
      <c r="U151" s="16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 t="s">
        <v>130</v>
      </c>
      <c r="AF151" s="151">
        <v>0</v>
      </c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31" ht="12.75">
      <c r="A152" s="153" t="s">
        <v>123</v>
      </c>
      <c r="B152" s="159" t="s">
        <v>56</v>
      </c>
      <c r="C152" s="189" t="s">
        <v>57</v>
      </c>
      <c r="D152" s="164"/>
      <c r="E152" s="169"/>
      <c r="F152" s="171"/>
      <c r="G152" s="171">
        <f>SUMIF(AE153:AE195,"&lt;&gt;NOR",G153:G195)</f>
        <v>0</v>
      </c>
      <c r="H152" s="171"/>
      <c r="I152" s="171">
        <f>SUM(I153:I195)</f>
        <v>412921.58999999997</v>
      </c>
      <c r="J152" s="171"/>
      <c r="K152" s="171">
        <f>SUM(K153:K195)</f>
        <v>253498.37000000002</v>
      </c>
      <c r="L152" s="171"/>
      <c r="M152" s="171">
        <f>SUM(M153:M195)</f>
        <v>0</v>
      </c>
      <c r="N152" s="165"/>
      <c r="O152" s="165">
        <f>SUM(O153:O195)</f>
        <v>120.34512999999997</v>
      </c>
      <c r="P152" s="165"/>
      <c r="Q152" s="165">
        <f>SUM(Q153:Q195)</f>
        <v>0</v>
      </c>
      <c r="R152" s="165"/>
      <c r="S152" s="165"/>
      <c r="T152" s="166"/>
      <c r="U152" s="165">
        <f>SUM(U153:U195)</f>
        <v>535.62</v>
      </c>
      <c r="AE152" t="s">
        <v>124</v>
      </c>
    </row>
    <row r="153" spans="1:60" ht="22.5" outlineLevel="1">
      <c r="A153" s="152">
        <v>45</v>
      </c>
      <c r="B153" s="158" t="s">
        <v>308</v>
      </c>
      <c r="C153" s="187" t="s">
        <v>309</v>
      </c>
      <c r="D153" s="160" t="s">
        <v>149</v>
      </c>
      <c r="E153" s="167">
        <v>253</v>
      </c>
      <c r="F153" s="170"/>
      <c r="G153" s="170">
        <f>E153*F153</f>
        <v>0</v>
      </c>
      <c r="H153" s="170">
        <v>994.77</v>
      </c>
      <c r="I153" s="170">
        <f>ROUND(E153*H153,2)</f>
        <v>251676.81</v>
      </c>
      <c r="J153" s="170">
        <v>530.23</v>
      </c>
      <c r="K153" s="170">
        <f>ROUND(E153*J153,2)</f>
        <v>134148.19</v>
      </c>
      <c r="L153" s="170">
        <v>20</v>
      </c>
      <c r="M153" s="170">
        <f>G153*(1+L153/100)</f>
        <v>0</v>
      </c>
      <c r="N153" s="161">
        <v>0.35977</v>
      </c>
      <c r="O153" s="161">
        <f>ROUND(E153*N153,5)</f>
        <v>91.02181</v>
      </c>
      <c r="P153" s="161">
        <v>0</v>
      </c>
      <c r="Q153" s="161">
        <f>ROUND(E153*P153,5)</f>
        <v>0</v>
      </c>
      <c r="R153" s="161"/>
      <c r="S153" s="161"/>
      <c r="T153" s="162">
        <v>1.27534</v>
      </c>
      <c r="U153" s="161">
        <f>ROUND(E153*T153,2)</f>
        <v>322.66</v>
      </c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 t="s">
        <v>128</v>
      </c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ht="12.75" outlineLevel="1">
      <c r="A154" s="152"/>
      <c r="B154" s="158"/>
      <c r="C154" s="188" t="s">
        <v>310</v>
      </c>
      <c r="D154" s="163"/>
      <c r="E154" s="168">
        <v>129</v>
      </c>
      <c r="F154" s="170"/>
      <c r="G154" s="170"/>
      <c r="H154" s="170"/>
      <c r="I154" s="170"/>
      <c r="J154" s="170"/>
      <c r="K154" s="170"/>
      <c r="L154" s="170"/>
      <c r="M154" s="170"/>
      <c r="N154" s="161"/>
      <c r="O154" s="161"/>
      <c r="P154" s="161"/>
      <c r="Q154" s="161"/>
      <c r="R154" s="161"/>
      <c r="S154" s="161"/>
      <c r="T154" s="162"/>
      <c r="U154" s="16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 t="s">
        <v>130</v>
      </c>
      <c r="AF154" s="151">
        <v>0</v>
      </c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12.75" outlineLevel="1">
      <c r="A155" s="152"/>
      <c r="B155" s="158"/>
      <c r="C155" s="188" t="s">
        <v>311</v>
      </c>
      <c r="D155" s="163"/>
      <c r="E155" s="168">
        <v>-5</v>
      </c>
      <c r="F155" s="170"/>
      <c r="G155" s="170"/>
      <c r="H155" s="170"/>
      <c r="I155" s="170"/>
      <c r="J155" s="170"/>
      <c r="K155" s="170"/>
      <c r="L155" s="170"/>
      <c r="M155" s="170"/>
      <c r="N155" s="161"/>
      <c r="O155" s="161"/>
      <c r="P155" s="161"/>
      <c r="Q155" s="161"/>
      <c r="R155" s="161"/>
      <c r="S155" s="161"/>
      <c r="T155" s="162"/>
      <c r="U155" s="16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 t="s">
        <v>130</v>
      </c>
      <c r="AF155" s="151">
        <v>0</v>
      </c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12.75" outlineLevel="1">
      <c r="A156" s="152"/>
      <c r="B156" s="158"/>
      <c r="C156" s="188" t="s">
        <v>312</v>
      </c>
      <c r="D156" s="163"/>
      <c r="E156" s="168">
        <v>129</v>
      </c>
      <c r="F156" s="170"/>
      <c r="G156" s="170"/>
      <c r="H156" s="170"/>
      <c r="I156" s="170"/>
      <c r="J156" s="170"/>
      <c r="K156" s="170"/>
      <c r="L156" s="170"/>
      <c r="M156" s="170"/>
      <c r="N156" s="161"/>
      <c r="O156" s="161"/>
      <c r="P156" s="161"/>
      <c r="Q156" s="161"/>
      <c r="R156" s="161"/>
      <c r="S156" s="161"/>
      <c r="T156" s="162"/>
      <c r="U156" s="16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 t="s">
        <v>130</v>
      </c>
      <c r="AF156" s="151">
        <v>0</v>
      </c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22.5" outlineLevel="1">
      <c r="A157" s="152">
        <v>46</v>
      </c>
      <c r="B157" s="158" t="s">
        <v>313</v>
      </c>
      <c r="C157" s="187" t="s">
        <v>314</v>
      </c>
      <c r="D157" s="160" t="s">
        <v>305</v>
      </c>
      <c r="E157" s="167">
        <v>15.4</v>
      </c>
      <c r="F157" s="170"/>
      <c r="G157" s="170">
        <f>E157*F157</f>
        <v>0</v>
      </c>
      <c r="H157" s="170">
        <v>0</v>
      </c>
      <c r="I157" s="170">
        <f>ROUND(E157*H157,2)</f>
        <v>0</v>
      </c>
      <c r="J157" s="170">
        <v>2500</v>
      </c>
      <c r="K157" s="170">
        <f>ROUND(E157*J157,2)</f>
        <v>38500</v>
      </c>
      <c r="L157" s="170">
        <v>20</v>
      </c>
      <c r="M157" s="170">
        <f>G157*(1+L157/100)</f>
        <v>0</v>
      </c>
      <c r="N157" s="161">
        <v>0</v>
      </c>
      <c r="O157" s="161">
        <f>ROUND(E157*N157,5)</f>
        <v>0</v>
      </c>
      <c r="P157" s="161">
        <v>0</v>
      </c>
      <c r="Q157" s="161">
        <f>ROUND(E157*P157,5)</f>
        <v>0</v>
      </c>
      <c r="R157" s="161"/>
      <c r="S157" s="161"/>
      <c r="T157" s="162">
        <v>0</v>
      </c>
      <c r="U157" s="161">
        <f>ROUND(E157*T157,2)</f>
        <v>0</v>
      </c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 t="s">
        <v>128</v>
      </c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12.75" outlineLevel="1">
      <c r="A158" s="152"/>
      <c r="B158" s="158"/>
      <c r="C158" s="188" t="s">
        <v>315</v>
      </c>
      <c r="D158" s="163"/>
      <c r="E158" s="168">
        <v>2</v>
      </c>
      <c r="F158" s="170"/>
      <c r="G158" s="170"/>
      <c r="H158" s="170"/>
      <c r="I158" s="170"/>
      <c r="J158" s="170"/>
      <c r="K158" s="170"/>
      <c r="L158" s="170"/>
      <c r="M158" s="170"/>
      <c r="N158" s="161"/>
      <c r="O158" s="161"/>
      <c r="P158" s="161"/>
      <c r="Q158" s="161"/>
      <c r="R158" s="161"/>
      <c r="S158" s="161"/>
      <c r="T158" s="162"/>
      <c r="U158" s="16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 t="s">
        <v>130</v>
      </c>
      <c r="AF158" s="151">
        <v>0</v>
      </c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12.75" outlineLevel="1">
      <c r="A159" s="152"/>
      <c r="B159" s="158"/>
      <c r="C159" s="188" t="s">
        <v>316</v>
      </c>
      <c r="D159" s="163"/>
      <c r="E159" s="168">
        <v>13.4</v>
      </c>
      <c r="F159" s="170"/>
      <c r="G159" s="170"/>
      <c r="H159" s="170"/>
      <c r="I159" s="170"/>
      <c r="J159" s="170"/>
      <c r="K159" s="170"/>
      <c r="L159" s="170"/>
      <c r="M159" s="170"/>
      <c r="N159" s="161"/>
      <c r="O159" s="161"/>
      <c r="P159" s="161"/>
      <c r="Q159" s="161"/>
      <c r="R159" s="161"/>
      <c r="S159" s="161"/>
      <c r="T159" s="162"/>
      <c r="U159" s="16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 t="s">
        <v>130</v>
      </c>
      <c r="AF159" s="151">
        <v>0</v>
      </c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22.5" outlineLevel="1">
      <c r="A160" s="152">
        <v>47</v>
      </c>
      <c r="B160" s="158" t="s">
        <v>317</v>
      </c>
      <c r="C160" s="187" t="s">
        <v>318</v>
      </c>
      <c r="D160" s="160" t="s">
        <v>305</v>
      </c>
      <c r="E160" s="167">
        <v>100</v>
      </c>
      <c r="F160" s="170"/>
      <c r="G160" s="170">
        <f>E160*F160</f>
        <v>0</v>
      </c>
      <c r="H160" s="170">
        <v>285.76</v>
      </c>
      <c r="I160" s="170">
        <f>ROUND(E160*H160,2)</f>
        <v>28576</v>
      </c>
      <c r="J160" s="170">
        <v>87.74000000000001</v>
      </c>
      <c r="K160" s="170">
        <f>ROUND(E160*J160,2)</f>
        <v>8774</v>
      </c>
      <c r="L160" s="170">
        <v>20</v>
      </c>
      <c r="M160" s="170">
        <f>G160*(1+L160/100)</f>
        <v>0</v>
      </c>
      <c r="N160" s="161">
        <v>0.01326</v>
      </c>
      <c r="O160" s="161">
        <f>ROUND(E160*N160,5)</f>
        <v>1.326</v>
      </c>
      <c r="P160" s="161">
        <v>0</v>
      </c>
      <c r="Q160" s="161">
        <f>ROUND(E160*P160,5)</f>
        <v>0</v>
      </c>
      <c r="R160" s="161"/>
      <c r="S160" s="161"/>
      <c r="T160" s="162">
        <v>0.255</v>
      </c>
      <c r="U160" s="161">
        <f>ROUND(E160*T160,2)</f>
        <v>25.5</v>
      </c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 t="s">
        <v>128</v>
      </c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12.75" outlineLevel="1">
      <c r="A161" s="152"/>
      <c r="B161" s="158"/>
      <c r="C161" s="188" t="s">
        <v>319</v>
      </c>
      <c r="D161" s="163"/>
      <c r="E161" s="168">
        <v>50</v>
      </c>
      <c r="F161" s="170"/>
      <c r="G161" s="170"/>
      <c r="H161" s="170"/>
      <c r="I161" s="170"/>
      <c r="J161" s="170"/>
      <c r="K161" s="170"/>
      <c r="L161" s="170"/>
      <c r="M161" s="170"/>
      <c r="N161" s="161"/>
      <c r="O161" s="161"/>
      <c r="P161" s="161"/>
      <c r="Q161" s="161"/>
      <c r="R161" s="161"/>
      <c r="S161" s="161"/>
      <c r="T161" s="162"/>
      <c r="U161" s="16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 t="s">
        <v>130</v>
      </c>
      <c r="AF161" s="151">
        <v>0</v>
      </c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12.75" outlineLevel="1">
      <c r="A162" s="152"/>
      <c r="B162" s="158"/>
      <c r="C162" s="188" t="s">
        <v>320</v>
      </c>
      <c r="D162" s="163"/>
      <c r="E162" s="168">
        <v>50</v>
      </c>
      <c r="F162" s="170"/>
      <c r="G162" s="170"/>
      <c r="H162" s="170"/>
      <c r="I162" s="170"/>
      <c r="J162" s="170"/>
      <c r="K162" s="170"/>
      <c r="L162" s="170"/>
      <c r="M162" s="170"/>
      <c r="N162" s="161"/>
      <c r="O162" s="161"/>
      <c r="P162" s="161"/>
      <c r="Q162" s="161"/>
      <c r="R162" s="161"/>
      <c r="S162" s="161"/>
      <c r="T162" s="162"/>
      <c r="U162" s="16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 t="s">
        <v>130</v>
      </c>
      <c r="AF162" s="151">
        <v>0</v>
      </c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12.75" outlineLevel="1">
      <c r="A163" s="152">
        <v>48</v>
      </c>
      <c r="B163" s="158" t="s">
        <v>321</v>
      </c>
      <c r="C163" s="187" t="s">
        <v>322</v>
      </c>
      <c r="D163" s="160" t="s">
        <v>127</v>
      </c>
      <c r="E163" s="167">
        <v>5.5</v>
      </c>
      <c r="F163" s="170"/>
      <c r="G163" s="170">
        <f>E163*F163</f>
        <v>0</v>
      </c>
      <c r="H163" s="170">
        <v>2219.67</v>
      </c>
      <c r="I163" s="170">
        <f>ROUND(E163*H163,2)</f>
        <v>12208.19</v>
      </c>
      <c r="J163" s="170">
        <v>490.3299999999999</v>
      </c>
      <c r="K163" s="170">
        <f>ROUND(E163*J163,2)</f>
        <v>2696.82</v>
      </c>
      <c r="L163" s="170">
        <v>20</v>
      </c>
      <c r="M163" s="170">
        <f>G163*(1+L163/100)</f>
        <v>0</v>
      </c>
      <c r="N163" s="161">
        <v>2.52511</v>
      </c>
      <c r="O163" s="161">
        <f>ROUND(E163*N163,5)</f>
        <v>13.88811</v>
      </c>
      <c r="P163" s="161">
        <v>0</v>
      </c>
      <c r="Q163" s="161">
        <f>ROUND(E163*P163,5)</f>
        <v>0</v>
      </c>
      <c r="R163" s="161"/>
      <c r="S163" s="161"/>
      <c r="T163" s="162">
        <v>1.448</v>
      </c>
      <c r="U163" s="161">
        <f>ROUND(E163*T163,2)</f>
        <v>7.96</v>
      </c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 t="s">
        <v>128</v>
      </c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12.75" outlineLevel="1">
      <c r="A164" s="152"/>
      <c r="B164" s="158"/>
      <c r="C164" s="188" t="s">
        <v>323</v>
      </c>
      <c r="D164" s="163"/>
      <c r="E164" s="168">
        <v>2.75</v>
      </c>
      <c r="F164" s="170"/>
      <c r="G164" s="170"/>
      <c r="H164" s="170"/>
      <c r="I164" s="170"/>
      <c r="J164" s="170"/>
      <c r="K164" s="170"/>
      <c r="L164" s="170"/>
      <c r="M164" s="170"/>
      <c r="N164" s="161"/>
      <c r="O164" s="161"/>
      <c r="P164" s="161"/>
      <c r="Q164" s="161"/>
      <c r="R164" s="161"/>
      <c r="S164" s="161"/>
      <c r="T164" s="162"/>
      <c r="U164" s="16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 t="s">
        <v>130</v>
      </c>
      <c r="AF164" s="151">
        <v>0</v>
      </c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12.75" outlineLevel="1">
      <c r="A165" s="152"/>
      <c r="B165" s="158"/>
      <c r="C165" s="188" t="s">
        <v>324</v>
      </c>
      <c r="D165" s="163"/>
      <c r="E165" s="168">
        <v>2.75</v>
      </c>
      <c r="F165" s="170"/>
      <c r="G165" s="170"/>
      <c r="H165" s="170"/>
      <c r="I165" s="170"/>
      <c r="J165" s="170"/>
      <c r="K165" s="170"/>
      <c r="L165" s="170"/>
      <c r="M165" s="170"/>
      <c r="N165" s="161"/>
      <c r="O165" s="161"/>
      <c r="P165" s="161"/>
      <c r="Q165" s="161"/>
      <c r="R165" s="161"/>
      <c r="S165" s="161"/>
      <c r="T165" s="162"/>
      <c r="U165" s="16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 t="s">
        <v>130</v>
      </c>
      <c r="AF165" s="151">
        <v>0</v>
      </c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12.75" outlineLevel="1">
      <c r="A166" s="152">
        <v>49</v>
      </c>
      <c r="B166" s="158" t="s">
        <v>325</v>
      </c>
      <c r="C166" s="187" t="s">
        <v>326</v>
      </c>
      <c r="D166" s="160" t="s">
        <v>166</v>
      </c>
      <c r="E166" s="167">
        <v>0.6216</v>
      </c>
      <c r="F166" s="170"/>
      <c r="G166" s="170">
        <f>E166*F166</f>
        <v>0</v>
      </c>
      <c r="H166" s="170">
        <v>21966.89</v>
      </c>
      <c r="I166" s="170">
        <f>ROUND(E166*H166,2)</f>
        <v>13654.62</v>
      </c>
      <c r="J166" s="170">
        <v>11153.11</v>
      </c>
      <c r="K166" s="170">
        <f>ROUND(E166*J166,2)</f>
        <v>6932.77</v>
      </c>
      <c r="L166" s="170">
        <v>20</v>
      </c>
      <c r="M166" s="170">
        <f>G166*(1+L166/100)</f>
        <v>0</v>
      </c>
      <c r="N166" s="161">
        <v>1.01665</v>
      </c>
      <c r="O166" s="161">
        <f>ROUND(E166*N166,5)</f>
        <v>0.63195</v>
      </c>
      <c r="P166" s="161">
        <v>0</v>
      </c>
      <c r="Q166" s="161">
        <f>ROUND(E166*P166,5)</f>
        <v>0</v>
      </c>
      <c r="R166" s="161"/>
      <c r="S166" s="161"/>
      <c r="T166" s="162">
        <v>27.673</v>
      </c>
      <c r="U166" s="161">
        <f>ROUND(E166*T166,2)</f>
        <v>17.2</v>
      </c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 t="s">
        <v>128</v>
      </c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12.75" outlineLevel="1">
      <c r="A167" s="152"/>
      <c r="B167" s="158"/>
      <c r="C167" s="188" t="s">
        <v>327</v>
      </c>
      <c r="D167" s="163"/>
      <c r="E167" s="168">
        <v>0.2664</v>
      </c>
      <c r="F167" s="170"/>
      <c r="G167" s="170"/>
      <c r="H167" s="170"/>
      <c r="I167" s="170"/>
      <c r="J167" s="170"/>
      <c r="K167" s="170"/>
      <c r="L167" s="170"/>
      <c r="M167" s="170"/>
      <c r="N167" s="161"/>
      <c r="O167" s="161"/>
      <c r="P167" s="161"/>
      <c r="Q167" s="161"/>
      <c r="R167" s="161"/>
      <c r="S167" s="161"/>
      <c r="T167" s="162"/>
      <c r="U167" s="16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 t="s">
        <v>130</v>
      </c>
      <c r="AF167" s="151">
        <v>0</v>
      </c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12.75" outlineLevel="1">
      <c r="A168" s="152"/>
      <c r="B168" s="158"/>
      <c r="C168" s="188" t="s">
        <v>328</v>
      </c>
      <c r="D168" s="163"/>
      <c r="E168" s="168">
        <v>0.0444</v>
      </c>
      <c r="F168" s="170"/>
      <c r="G168" s="170"/>
      <c r="H168" s="170"/>
      <c r="I168" s="170"/>
      <c r="J168" s="170"/>
      <c r="K168" s="170"/>
      <c r="L168" s="170"/>
      <c r="M168" s="170"/>
      <c r="N168" s="161"/>
      <c r="O168" s="161"/>
      <c r="P168" s="161"/>
      <c r="Q168" s="161"/>
      <c r="R168" s="161"/>
      <c r="S168" s="161"/>
      <c r="T168" s="162"/>
      <c r="U168" s="16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 t="s">
        <v>130</v>
      </c>
      <c r="AF168" s="151">
        <v>0</v>
      </c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12.75" outlineLevel="1">
      <c r="A169" s="152"/>
      <c r="B169" s="158"/>
      <c r="C169" s="188" t="s">
        <v>329</v>
      </c>
      <c r="D169" s="163"/>
      <c r="E169" s="168">
        <v>0.2664</v>
      </c>
      <c r="F169" s="170"/>
      <c r="G169" s="170"/>
      <c r="H169" s="170"/>
      <c r="I169" s="170"/>
      <c r="J169" s="170"/>
      <c r="K169" s="170"/>
      <c r="L169" s="170"/>
      <c r="M169" s="170"/>
      <c r="N169" s="161"/>
      <c r="O169" s="161"/>
      <c r="P169" s="161"/>
      <c r="Q169" s="161"/>
      <c r="R169" s="161"/>
      <c r="S169" s="161"/>
      <c r="T169" s="162"/>
      <c r="U169" s="16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 t="s">
        <v>130</v>
      </c>
      <c r="AF169" s="151">
        <v>0</v>
      </c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12.75" outlineLevel="1">
      <c r="A170" s="152"/>
      <c r="B170" s="158"/>
      <c r="C170" s="188" t="s">
        <v>330</v>
      </c>
      <c r="D170" s="163"/>
      <c r="E170" s="168">
        <v>0.0444</v>
      </c>
      <c r="F170" s="170"/>
      <c r="G170" s="170"/>
      <c r="H170" s="170"/>
      <c r="I170" s="170"/>
      <c r="J170" s="170"/>
      <c r="K170" s="170"/>
      <c r="L170" s="170"/>
      <c r="M170" s="170"/>
      <c r="N170" s="161"/>
      <c r="O170" s="161"/>
      <c r="P170" s="161"/>
      <c r="Q170" s="161"/>
      <c r="R170" s="161"/>
      <c r="S170" s="161"/>
      <c r="T170" s="162"/>
      <c r="U170" s="16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 t="s">
        <v>130</v>
      </c>
      <c r="AF170" s="151">
        <v>0</v>
      </c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ht="22.5" outlineLevel="1">
      <c r="A171" s="152">
        <v>50</v>
      </c>
      <c r="B171" s="158" t="s">
        <v>331</v>
      </c>
      <c r="C171" s="187" t="s">
        <v>332</v>
      </c>
      <c r="D171" s="160" t="s">
        <v>166</v>
      </c>
      <c r="E171" s="167">
        <v>2.5722</v>
      </c>
      <c r="F171" s="170"/>
      <c r="G171" s="170">
        <f>E171*F171</f>
        <v>0</v>
      </c>
      <c r="H171" s="170">
        <v>15.71</v>
      </c>
      <c r="I171" s="170">
        <f>ROUND(E171*H171,2)</f>
        <v>40.41</v>
      </c>
      <c r="J171" s="170">
        <v>7539.29</v>
      </c>
      <c r="K171" s="170">
        <f>ROUND(E171*J171,2)</f>
        <v>19392.56</v>
      </c>
      <c r="L171" s="170">
        <v>20</v>
      </c>
      <c r="M171" s="170">
        <f>G171*(1+L171/100)</f>
        <v>0</v>
      </c>
      <c r="N171" s="161">
        <v>0.01188</v>
      </c>
      <c r="O171" s="161">
        <f>ROUND(E171*N171,5)</f>
        <v>0.03056</v>
      </c>
      <c r="P171" s="161">
        <v>0</v>
      </c>
      <c r="Q171" s="161">
        <f>ROUND(E171*P171,5)</f>
        <v>0</v>
      </c>
      <c r="R171" s="161"/>
      <c r="S171" s="161"/>
      <c r="T171" s="162">
        <v>15.433</v>
      </c>
      <c r="U171" s="161">
        <f>ROUND(E171*T171,2)</f>
        <v>39.7</v>
      </c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 t="s">
        <v>128</v>
      </c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12.75" outlineLevel="1">
      <c r="A172" s="152"/>
      <c r="B172" s="158"/>
      <c r="C172" s="188" t="s">
        <v>333</v>
      </c>
      <c r="D172" s="163"/>
      <c r="E172" s="168">
        <v>0.462</v>
      </c>
      <c r="F172" s="170"/>
      <c r="G172" s="170"/>
      <c r="H172" s="170"/>
      <c r="I172" s="170"/>
      <c r="J172" s="170"/>
      <c r="K172" s="170"/>
      <c r="L172" s="170"/>
      <c r="M172" s="170"/>
      <c r="N172" s="161"/>
      <c r="O172" s="161"/>
      <c r="P172" s="161"/>
      <c r="Q172" s="161"/>
      <c r="R172" s="161"/>
      <c r="S172" s="161"/>
      <c r="T172" s="162"/>
      <c r="U172" s="16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 t="s">
        <v>130</v>
      </c>
      <c r="AF172" s="151">
        <v>0</v>
      </c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22.5" outlineLevel="1">
      <c r="A173" s="152"/>
      <c r="B173" s="158"/>
      <c r="C173" s="188" t="s">
        <v>334</v>
      </c>
      <c r="D173" s="163"/>
      <c r="E173" s="168">
        <v>1.4634</v>
      </c>
      <c r="F173" s="170"/>
      <c r="G173" s="170"/>
      <c r="H173" s="170"/>
      <c r="I173" s="170"/>
      <c r="J173" s="170"/>
      <c r="K173" s="170"/>
      <c r="L173" s="170"/>
      <c r="M173" s="170"/>
      <c r="N173" s="161"/>
      <c r="O173" s="161"/>
      <c r="P173" s="161"/>
      <c r="Q173" s="161"/>
      <c r="R173" s="161"/>
      <c r="S173" s="161"/>
      <c r="T173" s="162"/>
      <c r="U173" s="16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 t="s">
        <v>130</v>
      </c>
      <c r="AF173" s="151">
        <v>0</v>
      </c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12.75" outlineLevel="1">
      <c r="A174" s="152"/>
      <c r="B174" s="158"/>
      <c r="C174" s="188" t="s">
        <v>335</v>
      </c>
      <c r="D174" s="163"/>
      <c r="E174" s="168">
        <v>0.084</v>
      </c>
      <c r="F174" s="170"/>
      <c r="G174" s="170"/>
      <c r="H174" s="170"/>
      <c r="I174" s="170"/>
      <c r="J174" s="170"/>
      <c r="K174" s="170"/>
      <c r="L174" s="170"/>
      <c r="M174" s="170"/>
      <c r="N174" s="161"/>
      <c r="O174" s="161"/>
      <c r="P174" s="161"/>
      <c r="Q174" s="161"/>
      <c r="R174" s="161"/>
      <c r="S174" s="161"/>
      <c r="T174" s="162"/>
      <c r="U174" s="16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 t="s">
        <v>130</v>
      </c>
      <c r="AF174" s="151">
        <v>0</v>
      </c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12.75" outlineLevel="1">
      <c r="A175" s="152"/>
      <c r="B175" s="158"/>
      <c r="C175" s="188" t="s">
        <v>336</v>
      </c>
      <c r="D175" s="163"/>
      <c r="E175" s="168">
        <v>0.5628</v>
      </c>
      <c r="F175" s="170"/>
      <c r="G175" s="170"/>
      <c r="H175" s="170"/>
      <c r="I175" s="170"/>
      <c r="J175" s="170"/>
      <c r="K175" s="170"/>
      <c r="L175" s="170"/>
      <c r="M175" s="170"/>
      <c r="N175" s="161"/>
      <c r="O175" s="161"/>
      <c r="P175" s="161"/>
      <c r="Q175" s="161"/>
      <c r="R175" s="161"/>
      <c r="S175" s="161"/>
      <c r="T175" s="162"/>
      <c r="U175" s="16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 t="s">
        <v>130</v>
      </c>
      <c r="AF175" s="151">
        <v>0</v>
      </c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12.75" outlineLevel="1">
      <c r="A176" s="152">
        <v>51</v>
      </c>
      <c r="B176" s="158" t="s">
        <v>337</v>
      </c>
      <c r="C176" s="187" t="s">
        <v>338</v>
      </c>
      <c r="D176" s="160" t="s">
        <v>166</v>
      </c>
      <c r="E176" s="167">
        <v>1.344</v>
      </c>
      <c r="F176" s="170"/>
      <c r="G176" s="170">
        <f>E176*F176</f>
        <v>0</v>
      </c>
      <c r="H176" s="170">
        <v>22630</v>
      </c>
      <c r="I176" s="170">
        <f>ROUND(E176*H176,2)</f>
        <v>30414.72</v>
      </c>
      <c r="J176" s="170">
        <v>0</v>
      </c>
      <c r="K176" s="170">
        <f>ROUND(E176*J176,2)</f>
        <v>0</v>
      </c>
      <c r="L176" s="170">
        <v>20</v>
      </c>
      <c r="M176" s="170">
        <f>G176*(1+L176/100)</f>
        <v>0</v>
      </c>
      <c r="N176" s="161">
        <v>1</v>
      </c>
      <c r="O176" s="161">
        <f>ROUND(E176*N176,5)</f>
        <v>1.344</v>
      </c>
      <c r="P176" s="161">
        <v>0</v>
      </c>
      <c r="Q176" s="161">
        <f>ROUND(E176*P176,5)</f>
        <v>0</v>
      </c>
      <c r="R176" s="161"/>
      <c r="S176" s="161"/>
      <c r="T176" s="162">
        <v>0</v>
      </c>
      <c r="U176" s="161">
        <f>ROUND(E176*T176,2)</f>
        <v>0</v>
      </c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 t="s">
        <v>339</v>
      </c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12.75" outlineLevel="1">
      <c r="A177" s="152"/>
      <c r="B177" s="158"/>
      <c r="C177" s="188" t="s">
        <v>340</v>
      </c>
      <c r="D177" s="163"/>
      <c r="E177" s="168">
        <v>0.504</v>
      </c>
      <c r="F177" s="170"/>
      <c r="G177" s="170"/>
      <c r="H177" s="170"/>
      <c r="I177" s="170"/>
      <c r="J177" s="170"/>
      <c r="K177" s="170"/>
      <c r="L177" s="170"/>
      <c r="M177" s="170"/>
      <c r="N177" s="161"/>
      <c r="O177" s="161"/>
      <c r="P177" s="161"/>
      <c r="Q177" s="161"/>
      <c r="R177" s="161"/>
      <c r="S177" s="161"/>
      <c r="T177" s="162"/>
      <c r="U177" s="16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 t="s">
        <v>130</v>
      </c>
      <c r="AF177" s="151">
        <v>0</v>
      </c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12.75" outlineLevel="1">
      <c r="A178" s="152"/>
      <c r="B178" s="158"/>
      <c r="C178" s="188" t="s">
        <v>335</v>
      </c>
      <c r="D178" s="163"/>
      <c r="E178" s="168">
        <v>0.084</v>
      </c>
      <c r="F178" s="170"/>
      <c r="G178" s="170"/>
      <c r="H178" s="170"/>
      <c r="I178" s="170"/>
      <c r="J178" s="170"/>
      <c r="K178" s="170"/>
      <c r="L178" s="170"/>
      <c r="M178" s="170"/>
      <c r="N178" s="161"/>
      <c r="O178" s="161"/>
      <c r="P178" s="161"/>
      <c r="Q178" s="161"/>
      <c r="R178" s="161"/>
      <c r="S178" s="161"/>
      <c r="T178" s="162"/>
      <c r="U178" s="16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 t="s">
        <v>130</v>
      </c>
      <c r="AF178" s="151">
        <v>0</v>
      </c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12.75" outlineLevel="1">
      <c r="A179" s="152"/>
      <c r="B179" s="158"/>
      <c r="C179" s="188" t="s">
        <v>341</v>
      </c>
      <c r="D179" s="163"/>
      <c r="E179" s="168">
        <v>0.756</v>
      </c>
      <c r="F179" s="170"/>
      <c r="G179" s="170"/>
      <c r="H179" s="170"/>
      <c r="I179" s="170"/>
      <c r="J179" s="170"/>
      <c r="K179" s="170"/>
      <c r="L179" s="170"/>
      <c r="M179" s="170"/>
      <c r="N179" s="161"/>
      <c r="O179" s="161"/>
      <c r="P179" s="161"/>
      <c r="Q179" s="161"/>
      <c r="R179" s="161"/>
      <c r="S179" s="161"/>
      <c r="T179" s="162"/>
      <c r="U179" s="16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 t="s">
        <v>130</v>
      </c>
      <c r="AF179" s="151">
        <v>0</v>
      </c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12.75" outlineLevel="1">
      <c r="A180" s="152">
        <v>52</v>
      </c>
      <c r="B180" s="158" t="s">
        <v>342</v>
      </c>
      <c r="C180" s="187" t="s">
        <v>343</v>
      </c>
      <c r="D180" s="160" t="s">
        <v>166</v>
      </c>
      <c r="E180" s="167">
        <v>1.75608</v>
      </c>
      <c r="F180" s="170"/>
      <c r="G180" s="170">
        <f>E180*F180</f>
        <v>0</v>
      </c>
      <c r="H180" s="170">
        <v>23720</v>
      </c>
      <c r="I180" s="170">
        <f>ROUND(E180*H180,2)</f>
        <v>41654.22</v>
      </c>
      <c r="J180" s="170">
        <v>0</v>
      </c>
      <c r="K180" s="170">
        <f>ROUND(E180*J180,2)</f>
        <v>0</v>
      </c>
      <c r="L180" s="170">
        <v>20</v>
      </c>
      <c r="M180" s="170">
        <f>G180*(1+L180/100)</f>
        <v>0</v>
      </c>
      <c r="N180" s="161">
        <v>1</v>
      </c>
      <c r="O180" s="161">
        <f>ROUND(E180*N180,5)</f>
        <v>1.75608</v>
      </c>
      <c r="P180" s="161">
        <v>0</v>
      </c>
      <c r="Q180" s="161">
        <f>ROUND(E180*P180,5)</f>
        <v>0</v>
      </c>
      <c r="R180" s="161"/>
      <c r="S180" s="161"/>
      <c r="T180" s="162">
        <v>0</v>
      </c>
      <c r="U180" s="161">
        <f>ROUND(E180*T180,2)</f>
        <v>0</v>
      </c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 t="s">
        <v>339</v>
      </c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ht="22.5" outlineLevel="1">
      <c r="A181" s="152"/>
      <c r="B181" s="158"/>
      <c r="C181" s="188" t="s">
        <v>344</v>
      </c>
      <c r="D181" s="163"/>
      <c r="E181" s="168">
        <v>1.75608</v>
      </c>
      <c r="F181" s="170"/>
      <c r="G181" s="170"/>
      <c r="H181" s="170"/>
      <c r="I181" s="170"/>
      <c r="J181" s="170"/>
      <c r="K181" s="170"/>
      <c r="L181" s="170"/>
      <c r="M181" s="170"/>
      <c r="N181" s="161"/>
      <c r="O181" s="161"/>
      <c r="P181" s="161"/>
      <c r="Q181" s="161"/>
      <c r="R181" s="161"/>
      <c r="S181" s="161"/>
      <c r="T181" s="162"/>
      <c r="U181" s="16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 t="s">
        <v>130</v>
      </c>
      <c r="AF181" s="151">
        <v>0</v>
      </c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12.75" outlineLevel="1">
      <c r="A182" s="152">
        <v>53</v>
      </c>
      <c r="B182" s="158" t="s">
        <v>345</v>
      </c>
      <c r="C182" s="187" t="s">
        <v>346</v>
      </c>
      <c r="D182" s="160" t="s">
        <v>166</v>
      </c>
      <c r="E182" s="167">
        <v>0.10152</v>
      </c>
      <c r="F182" s="170"/>
      <c r="G182" s="170">
        <f>E182*F182</f>
        <v>0</v>
      </c>
      <c r="H182" s="170">
        <v>21.99</v>
      </c>
      <c r="I182" s="170">
        <f>ROUND(E182*H182,2)</f>
        <v>2.23</v>
      </c>
      <c r="J182" s="170">
        <v>8183.01</v>
      </c>
      <c r="K182" s="170">
        <f>ROUND(E182*J182,2)</f>
        <v>830.74</v>
      </c>
      <c r="L182" s="170">
        <v>20</v>
      </c>
      <c r="M182" s="170">
        <f>G182*(1+L182/100)</f>
        <v>0</v>
      </c>
      <c r="N182" s="161">
        <v>0.01663</v>
      </c>
      <c r="O182" s="161">
        <f>ROUND(E182*N182,5)</f>
        <v>0.00169</v>
      </c>
      <c r="P182" s="161">
        <v>0</v>
      </c>
      <c r="Q182" s="161">
        <f>ROUND(E182*P182,5)</f>
        <v>0</v>
      </c>
      <c r="R182" s="161"/>
      <c r="S182" s="161"/>
      <c r="T182" s="162">
        <v>16.583</v>
      </c>
      <c r="U182" s="161">
        <f>ROUND(E182*T182,2)</f>
        <v>1.68</v>
      </c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 t="s">
        <v>128</v>
      </c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12.75" outlineLevel="1">
      <c r="A183" s="152"/>
      <c r="B183" s="158"/>
      <c r="C183" s="188" t="s">
        <v>347</v>
      </c>
      <c r="D183" s="163"/>
      <c r="E183" s="168">
        <v>0.10152</v>
      </c>
      <c r="F183" s="170"/>
      <c r="G183" s="170"/>
      <c r="H183" s="170"/>
      <c r="I183" s="170"/>
      <c r="J183" s="170"/>
      <c r="K183" s="170"/>
      <c r="L183" s="170"/>
      <c r="M183" s="170"/>
      <c r="N183" s="161"/>
      <c r="O183" s="161"/>
      <c r="P183" s="161"/>
      <c r="Q183" s="161"/>
      <c r="R183" s="161"/>
      <c r="S183" s="161"/>
      <c r="T183" s="162"/>
      <c r="U183" s="16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 t="s">
        <v>130</v>
      </c>
      <c r="AF183" s="151">
        <v>0</v>
      </c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12.75" outlineLevel="1">
      <c r="A184" s="152">
        <v>54</v>
      </c>
      <c r="B184" s="158" t="s">
        <v>348</v>
      </c>
      <c r="C184" s="187" t="s">
        <v>349</v>
      </c>
      <c r="D184" s="160" t="s">
        <v>166</v>
      </c>
      <c r="E184" s="167">
        <v>0.1128</v>
      </c>
      <c r="F184" s="170"/>
      <c r="G184" s="170">
        <f>E184*F184</f>
        <v>0</v>
      </c>
      <c r="H184" s="170">
        <v>20470</v>
      </c>
      <c r="I184" s="170">
        <f>ROUND(E184*H184,2)</f>
        <v>2309.02</v>
      </c>
      <c r="J184" s="170">
        <v>0</v>
      </c>
      <c r="K184" s="170">
        <f>ROUND(E184*J184,2)</f>
        <v>0</v>
      </c>
      <c r="L184" s="170">
        <v>20</v>
      </c>
      <c r="M184" s="170">
        <f>G184*(1+L184/100)</f>
        <v>0</v>
      </c>
      <c r="N184" s="161">
        <v>1</v>
      </c>
      <c r="O184" s="161">
        <f>ROUND(E184*N184,5)</f>
        <v>0.1128</v>
      </c>
      <c r="P184" s="161">
        <v>0</v>
      </c>
      <c r="Q184" s="161">
        <f>ROUND(E184*P184,5)</f>
        <v>0</v>
      </c>
      <c r="R184" s="161"/>
      <c r="S184" s="161"/>
      <c r="T184" s="162">
        <v>0</v>
      </c>
      <c r="U184" s="161">
        <f>ROUND(E184*T184,2)</f>
        <v>0</v>
      </c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 t="s">
        <v>339</v>
      </c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12.75" outlineLevel="1">
      <c r="A185" s="152"/>
      <c r="B185" s="158"/>
      <c r="C185" s="188" t="s">
        <v>350</v>
      </c>
      <c r="D185" s="163"/>
      <c r="E185" s="168">
        <v>0.1128</v>
      </c>
      <c r="F185" s="170"/>
      <c r="G185" s="170"/>
      <c r="H185" s="170"/>
      <c r="I185" s="170"/>
      <c r="J185" s="170"/>
      <c r="K185" s="170"/>
      <c r="L185" s="170"/>
      <c r="M185" s="170"/>
      <c r="N185" s="161"/>
      <c r="O185" s="161"/>
      <c r="P185" s="161"/>
      <c r="Q185" s="161"/>
      <c r="R185" s="161"/>
      <c r="S185" s="161"/>
      <c r="T185" s="162"/>
      <c r="U185" s="16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 t="s">
        <v>130</v>
      </c>
      <c r="AF185" s="151">
        <v>0</v>
      </c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12.75" outlineLevel="1">
      <c r="A186" s="152">
        <v>55</v>
      </c>
      <c r="B186" s="158" t="s">
        <v>351</v>
      </c>
      <c r="C186" s="187" t="s">
        <v>352</v>
      </c>
      <c r="D186" s="160" t="s">
        <v>305</v>
      </c>
      <c r="E186" s="167">
        <v>5.4</v>
      </c>
      <c r="F186" s="170"/>
      <c r="G186" s="170">
        <f>E186*F186</f>
        <v>0</v>
      </c>
      <c r="H186" s="170">
        <v>50.37</v>
      </c>
      <c r="I186" s="170">
        <f>ROUND(E186*H186,2)</f>
        <v>272</v>
      </c>
      <c r="J186" s="170">
        <v>375.13</v>
      </c>
      <c r="K186" s="170">
        <f>ROUND(E186*J186,2)</f>
        <v>2025.7</v>
      </c>
      <c r="L186" s="170">
        <v>20</v>
      </c>
      <c r="M186" s="170">
        <f>G186*(1+L186/100)</f>
        <v>0</v>
      </c>
      <c r="N186" s="161">
        <v>0.00048</v>
      </c>
      <c r="O186" s="161">
        <f>ROUND(E186*N186,5)</f>
        <v>0.00259</v>
      </c>
      <c r="P186" s="161">
        <v>0</v>
      </c>
      <c r="Q186" s="161">
        <f>ROUND(E186*P186,5)</f>
        <v>0</v>
      </c>
      <c r="R186" s="161"/>
      <c r="S186" s="161"/>
      <c r="T186" s="162">
        <v>0.765</v>
      </c>
      <c r="U186" s="161">
        <f>ROUND(E186*T186,2)</f>
        <v>4.13</v>
      </c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 t="s">
        <v>128</v>
      </c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12.75" outlineLevel="1">
      <c r="A187" s="152"/>
      <c r="B187" s="158"/>
      <c r="C187" s="188" t="s">
        <v>353</v>
      </c>
      <c r="D187" s="163"/>
      <c r="E187" s="168">
        <v>5.4</v>
      </c>
      <c r="F187" s="170"/>
      <c r="G187" s="170"/>
      <c r="H187" s="170"/>
      <c r="I187" s="170"/>
      <c r="J187" s="170"/>
      <c r="K187" s="170"/>
      <c r="L187" s="170"/>
      <c r="M187" s="170"/>
      <c r="N187" s="161"/>
      <c r="O187" s="161"/>
      <c r="P187" s="161"/>
      <c r="Q187" s="161"/>
      <c r="R187" s="161"/>
      <c r="S187" s="161"/>
      <c r="T187" s="162"/>
      <c r="U187" s="16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 t="s">
        <v>130</v>
      </c>
      <c r="AF187" s="151">
        <v>0</v>
      </c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ht="12.75" outlineLevel="1">
      <c r="A188" s="152">
        <v>56</v>
      </c>
      <c r="B188" s="158" t="s">
        <v>354</v>
      </c>
      <c r="C188" s="187" t="s">
        <v>355</v>
      </c>
      <c r="D188" s="160" t="s">
        <v>127</v>
      </c>
      <c r="E188" s="167">
        <v>1.589616</v>
      </c>
      <c r="F188" s="170"/>
      <c r="G188" s="170">
        <f>E188*F188</f>
        <v>0</v>
      </c>
      <c r="H188" s="170">
        <v>1981.87</v>
      </c>
      <c r="I188" s="170">
        <f>ROUND(E188*H188,2)</f>
        <v>3150.41</v>
      </c>
      <c r="J188" s="170">
        <v>768.1300000000001</v>
      </c>
      <c r="K188" s="170">
        <f>ROUND(E188*J188,2)</f>
        <v>1221.03</v>
      </c>
      <c r="L188" s="170">
        <v>20</v>
      </c>
      <c r="M188" s="170">
        <f>G188*(1+L188/100)</f>
        <v>0</v>
      </c>
      <c r="N188" s="161">
        <v>2.525</v>
      </c>
      <c r="O188" s="161">
        <f>ROUND(E188*N188,5)</f>
        <v>4.01378</v>
      </c>
      <c r="P188" s="161">
        <v>0</v>
      </c>
      <c r="Q188" s="161">
        <f>ROUND(E188*P188,5)</f>
        <v>0</v>
      </c>
      <c r="R188" s="161"/>
      <c r="S188" s="161"/>
      <c r="T188" s="162">
        <v>2.58</v>
      </c>
      <c r="U188" s="161">
        <f>ROUND(E188*T188,2)</f>
        <v>4.1</v>
      </c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 t="s">
        <v>128</v>
      </c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22.5" outlineLevel="1">
      <c r="A189" s="152"/>
      <c r="B189" s="158"/>
      <c r="C189" s="188" t="s">
        <v>356</v>
      </c>
      <c r="D189" s="163"/>
      <c r="E189" s="168">
        <v>1.589616</v>
      </c>
      <c r="F189" s="170"/>
      <c r="G189" s="170"/>
      <c r="H189" s="170"/>
      <c r="I189" s="170"/>
      <c r="J189" s="170"/>
      <c r="K189" s="170"/>
      <c r="L189" s="170"/>
      <c r="M189" s="170"/>
      <c r="N189" s="161"/>
      <c r="O189" s="161"/>
      <c r="P189" s="161"/>
      <c r="Q189" s="161"/>
      <c r="R189" s="161"/>
      <c r="S189" s="161"/>
      <c r="T189" s="162"/>
      <c r="U189" s="16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 t="s">
        <v>130</v>
      </c>
      <c r="AF189" s="151">
        <v>0</v>
      </c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12.75" outlineLevel="1">
      <c r="A190" s="152">
        <v>57</v>
      </c>
      <c r="B190" s="158" t="s">
        <v>357</v>
      </c>
      <c r="C190" s="187" t="s">
        <v>358</v>
      </c>
      <c r="D190" s="160" t="s">
        <v>149</v>
      </c>
      <c r="E190" s="167">
        <v>8.4</v>
      </c>
      <c r="F190" s="170"/>
      <c r="G190" s="170">
        <f>E190*F190</f>
        <v>0</v>
      </c>
      <c r="H190" s="170">
        <v>92.01</v>
      </c>
      <c r="I190" s="170">
        <f>ROUND(E190*H190,2)</f>
        <v>772.88</v>
      </c>
      <c r="J190" s="170">
        <v>241.99</v>
      </c>
      <c r="K190" s="170">
        <f>ROUND(E190*J190,2)</f>
        <v>2032.72</v>
      </c>
      <c r="L190" s="170">
        <v>20</v>
      </c>
      <c r="M190" s="170">
        <f>G190*(1+L190/100)</f>
        <v>0</v>
      </c>
      <c r="N190" s="161">
        <v>0.00782</v>
      </c>
      <c r="O190" s="161">
        <f>ROUND(E190*N190,5)</f>
        <v>0.06569</v>
      </c>
      <c r="P190" s="161">
        <v>0</v>
      </c>
      <c r="Q190" s="161">
        <f>ROUND(E190*P190,5)</f>
        <v>0</v>
      </c>
      <c r="R190" s="161"/>
      <c r="S190" s="161"/>
      <c r="T190" s="162">
        <v>0.79</v>
      </c>
      <c r="U190" s="161">
        <f>ROUND(E190*T190,2)</f>
        <v>6.64</v>
      </c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 t="s">
        <v>128</v>
      </c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12.75" outlineLevel="1">
      <c r="A191" s="152"/>
      <c r="B191" s="158"/>
      <c r="C191" s="188" t="s">
        <v>359</v>
      </c>
      <c r="D191" s="163"/>
      <c r="E191" s="168">
        <v>8.4</v>
      </c>
      <c r="F191" s="170"/>
      <c r="G191" s="170"/>
      <c r="H191" s="170"/>
      <c r="I191" s="170"/>
      <c r="J191" s="170"/>
      <c r="K191" s="170"/>
      <c r="L191" s="170"/>
      <c r="M191" s="170"/>
      <c r="N191" s="161"/>
      <c r="O191" s="161"/>
      <c r="P191" s="161"/>
      <c r="Q191" s="161"/>
      <c r="R191" s="161"/>
      <c r="S191" s="161"/>
      <c r="T191" s="162"/>
      <c r="U191" s="16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 t="s">
        <v>130</v>
      </c>
      <c r="AF191" s="151">
        <v>0</v>
      </c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12.75" outlineLevel="1">
      <c r="A192" s="152">
        <v>58</v>
      </c>
      <c r="B192" s="158" t="s">
        <v>360</v>
      </c>
      <c r="C192" s="187" t="s">
        <v>361</v>
      </c>
      <c r="D192" s="160" t="s">
        <v>149</v>
      </c>
      <c r="E192" s="167">
        <v>8.4</v>
      </c>
      <c r="F192" s="170"/>
      <c r="G192" s="170">
        <f>E192*F192</f>
        <v>0</v>
      </c>
      <c r="H192" s="170">
        <v>0</v>
      </c>
      <c r="I192" s="170">
        <f>ROUND(E192*H192,2)</f>
        <v>0</v>
      </c>
      <c r="J192" s="170">
        <v>73.8</v>
      </c>
      <c r="K192" s="170">
        <f>ROUND(E192*J192,2)</f>
        <v>619.92</v>
      </c>
      <c r="L192" s="170">
        <v>20</v>
      </c>
      <c r="M192" s="170">
        <f>G192*(1+L192/100)</f>
        <v>0</v>
      </c>
      <c r="N192" s="161">
        <v>0</v>
      </c>
      <c r="O192" s="161">
        <f>ROUND(E192*N192,5)</f>
        <v>0</v>
      </c>
      <c r="P192" s="161">
        <v>0</v>
      </c>
      <c r="Q192" s="161">
        <f>ROUND(E192*P192,5)</f>
        <v>0</v>
      </c>
      <c r="R192" s="161"/>
      <c r="S192" s="161"/>
      <c r="T192" s="162">
        <v>0.24</v>
      </c>
      <c r="U192" s="161">
        <f>ROUND(E192*T192,2)</f>
        <v>2.02</v>
      </c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 t="s">
        <v>128</v>
      </c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22.5" outlineLevel="1">
      <c r="A193" s="152">
        <v>59</v>
      </c>
      <c r="B193" s="158" t="s">
        <v>362</v>
      </c>
      <c r="C193" s="187" t="s">
        <v>363</v>
      </c>
      <c r="D193" s="160" t="s">
        <v>149</v>
      </c>
      <c r="E193" s="167">
        <v>24</v>
      </c>
      <c r="F193" s="170"/>
      <c r="G193" s="170">
        <f>E193*F193</f>
        <v>0</v>
      </c>
      <c r="H193" s="170">
        <v>192.29</v>
      </c>
      <c r="I193" s="170">
        <f>ROUND(E193*H193,2)</f>
        <v>4614.96</v>
      </c>
      <c r="J193" s="170">
        <v>394.71000000000004</v>
      </c>
      <c r="K193" s="170">
        <f>ROUND(E193*J193,2)</f>
        <v>9473.04</v>
      </c>
      <c r="L193" s="170">
        <v>20</v>
      </c>
      <c r="M193" s="170">
        <f>G193*(1+L193/100)</f>
        <v>0</v>
      </c>
      <c r="N193" s="161">
        <v>0.01236</v>
      </c>
      <c r="O193" s="161">
        <f>ROUND(E193*N193,5)</f>
        <v>0.29664</v>
      </c>
      <c r="P193" s="161">
        <v>0</v>
      </c>
      <c r="Q193" s="161">
        <f>ROUND(E193*P193,5)</f>
        <v>0</v>
      </c>
      <c r="R193" s="161"/>
      <c r="S193" s="161"/>
      <c r="T193" s="162">
        <v>0.95</v>
      </c>
      <c r="U193" s="161">
        <f>ROUND(E193*T193,2)</f>
        <v>22.8</v>
      </c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 t="s">
        <v>128</v>
      </c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ht="12.75" outlineLevel="1">
      <c r="A194" s="152"/>
      <c r="B194" s="158"/>
      <c r="C194" s="188" t="s">
        <v>364</v>
      </c>
      <c r="D194" s="163"/>
      <c r="E194" s="168">
        <v>24</v>
      </c>
      <c r="F194" s="170"/>
      <c r="G194" s="170"/>
      <c r="H194" s="170"/>
      <c r="I194" s="170"/>
      <c r="J194" s="170"/>
      <c r="K194" s="170"/>
      <c r="L194" s="170"/>
      <c r="M194" s="170"/>
      <c r="N194" s="161"/>
      <c r="O194" s="161"/>
      <c r="P194" s="161"/>
      <c r="Q194" s="161"/>
      <c r="R194" s="161"/>
      <c r="S194" s="161"/>
      <c r="T194" s="162"/>
      <c r="U194" s="16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 t="s">
        <v>130</v>
      </c>
      <c r="AF194" s="151">
        <v>0</v>
      </c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22.5" outlineLevel="1">
      <c r="A195" s="152">
        <v>60</v>
      </c>
      <c r="B195" s="158" t="s">
        <v>365</v>
      </c>
      <c r="C195" s="187" t="s">
        <v>366</v>
      </c>
      <c r="D195" s="160" t="s">
        <v>127</v>
      </c>
      <c r="E195" s="167">
        <v>1.9</v>
      </c>
      <c r="F195" s="170"/>
      <c r="G195" s="170">
        <f>E195*F195</f>
        <v>0</v>
      </c>
      <c r="H195" s="170">
        <v>12407.96</v>
      </c>
      <c r="I195" s="170">
        <f>ROUND(E195*H195,2)</f>
        <v>23575.12</v>
      </c>
      <c r="J195" s="170">
        <v>14132.04</v>
      </c>
      <c r="K195" s="170">
        <f>ROUND(E195*J195,2)</f>
        <v>26850.88</v>
      </c>
      <c r="L195" s="170">
        <v>20</v>
      </c>
      <c r="M195" s="170">
        <f>G195*(1+L195/100)</f>
        <v>0</v>
      </c>
      <c r="N195" s="161">
        <v>3.08075</v>
      </c>
      <c r="O195" s="161">
        <f>ROUND(E195*N195,5)</f>
        <v>5.85343</v>
      </c>
      <c r="P195" s="161">
        <v>0</v>
      </c>
      <c r="Q195" s="161">
        <f>ROUND(E195*P195,5)</f>
        <v>0</v>
      </c>
      <c r="R195" s="161"/>
      <c r="S195" s="161"/>
      <c r="T195" s="162">
        <v>42.7547</v>
      </c>
      <c r="U195" s="161">
        <f>ROUND(E195*T195,2)</f>
        <v>81.23</v>
      </c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 t="s">
        <v>306</v>
      </c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31" ht="12.75">
      <c r="A196" s="153" t="s">
        <v>123</v>
      </c>
      <c r="B196" s="159" t="s">
        <v>58</v>
      </c>
      <c r="C196" s="189" t="s">
        <v>59</v>
      </c>
      <c r="D196" s="164"/>
      <c r="E196" s="169"/>
      <c r="F196" s="171"/>
      <c r="G196" s="171">
        <f>SUMIF(AE197:AE243,"&lt;&gt;NOR",G197:G243)</f>
        <v>0</v>
      </c>
      <c r="H196" s="171"/>
      <c r="I196" s="171">
        <f>SUM(I197:I243)</f>
        <v>130284.68999999999</v>
      </c>
      <c r="J196" s="171"/>
      <c r="K196" s="171">
        <f>SUM(K197:K243)</f>
        <v>188193.81</v>
      </c>
      <c r="L196" s="171"/>
      <c r="M196" s="171">
        <f>SUM(M197:M243)</f>
        <v>0</v>
      </c>
      <c r="N196" s="165"/>
      <c r="O196" s="165">
        <f>SUM(O197:O243)</f>
        <v>16.78262</v>
      </c>
      <c r="P196" s="165"/>
      <c r="Q196" s="165">
        <f>SUM(Q197:Q243)</f>
        <v>0</v>
      </c>
      <c r="R196" s="165"/>
      <c r="S196" s="165"/>
      <c r="T196" s="166"/>
      <c r="U196" s="165">
        <f>SUM(U197:U243)</f>
        <v>471.06</v>
      </c>
      <c r="AE196" t="s">
        <v>124</v>
      </c>
    </row>
    <row r="197" spans="1:60" ht="12.75" outlineLevel="1">
      <c r="A197" s="152">
        <v>61</v>
      </c>
      <c r="B197" s="158" t="s">
        <v>367</v>
      </c>
      <c r="C197" s="187" t="s">
        <v>368</v>
      </c>
      <c r="D197" s="160" t="s">
        <v>149</v>
      </c>
      <c r="E197" s="167">
        <v>70.51625</v>
      </c>
      <c r="F197" s="170"/>
      <c r="G197" s="170">
        <f>E197*F197</f>
        <v>0</v>
      </c>
      <c r="H197" s="170">
        <v>13.24</v>
      </c>
      <c r="I197" s="170">
        <f>ROUND(E197*H197,2)</f>
        <v>933.64</v>
      </c>
      <c r="J197" s="170">
        <v>24.86</v>
      </c>
      <c r="K197" s="170">
        <f>ROUND(E197*J197,2)</f>
        <v>1753.03</v>
      </c>
      <c r="L197" s="170">
        <v>20</v>
      </c>
      <c r="M197" s="170">
        <f>G197*(1+L197/100)</f>
        <v>0</v>
      </c>
      <c r="N197" s="161">
        <v>4E-05</v>
      </c>
      <c r="O197" s="161">
        <f>ROUND(E197*N197,5)</f>
        <v>0.00282</v>
      </c>
      <c r="P197" s="161">
        <v>0</v>
      </c>
      <c r="Q197" s="161">
        <f>ROUND(E197*P197,5)</f>
        <v>0</v>
      </c>
      <c r="R197" s="161"/>
      <c r="S197" s="161"/>
      <c r="T197" s="162">
        <v>0.078</v>
      </c>
      <c r="U197" s="161">
        <f>ROUND(E197*T197,2)</f>
        <v>5.5</v>
      </c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 t="s">
        <v>128</v>
      </c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22.5" outlineLevel="1">
      <c r="A198" s="152"/>
      <c r="B198" s="158"/>
      <c r="C198" s="188" t="s">
        <v>369</v>
      </c>
      <c r="D198" s="163"/>
      <c r="E198" s="168">
        <v>43.96875</v>
      </c>
      <c r="F198" s="170"/>
      <c r="G198" s="170"/>
      <c r="H198" s="170"/>
      <c r="I198" s="170"/>
      <c r="J198" s="170"/>
      <c r="K198" s="170"/>
      <c r="L198" s="170"/>
      <c r="M198" s="170"/>
      <c r="N198" s="161"/>
      <c r="O198" s="161"/>
      <c r="P198" s="161"/>
      <c r="Q198" s="161"/>
      <c r="R198" s="161"/>
      <c r="S198" s="161"/>
      <c r="T198" s="162"/>
      <c r="U198" s="16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 t="s">
        <v>130</v>
      </c>
      <c r="AF198" s="151">
        <v>0</v>
      </c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22.5" outlineLevel="1">
      <c r="A199" s="152"/>
      <c r="B199" s="158"/>
      <c r="C199" s="188" t="s">
        <v>370</v>
      </c>
      <c r="D199" s="163"/>
      <c r="E199" s="168">
        <v>26.5475</v>
      </c>
      <c r="F199" s="170"/>
      <c r="G199" s="170"/>
      <c r="H199" s="170"/>
      <c r="I199" s="170"/>
      <c r="J199" s="170"/>
      <c r="K199" s="170"/>
      <c r="L199" s="170"/>
      <c r="M199" s="170"/>
      <c r="N199" s="161"/>
      <c r="O199" s="161"/>
      <c r="P199" s="161"/>
      <c r="Q199" s="161"/>
      <c r="R199" s="161"/>
      <c r="S199" s="161"/>
      <c r="T199" s="162"/>
      <c r="U199" s="16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 t="s">
        <v>130</v>
      </c>
      <c r="AF199" s="151">
        <v>0</v>
      </c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ht="12.75" outlineLevel="1">
      <c r="A200" s="152">
        <v>62</v>
      </c>
      <c r="B200" s="158" t="s">
        <v>371</v>
      </c>
      <c r="C200" s="187" t="s">
        <v>372</v>
      </c>
      <c r="D200" s="160" t="s">
        <v>305</v>
      </c>
      <c r="E200" s="167">
        <v>108.9</v>
      </c>
      <c r="F200" s="170"/>
      <c r="G200" s="170">
        <f>E200*F200</f>
        <v>0</v>
      </c>
      <c r="H200" s="170">
        <v>42.35</v>
      </c>
      <c r="I200" s="170">
        <f>ROUND(E200*H200,2)</f>
        <v>4611.92</v>
      </c>
      <c r="J200" s="170">
        <v>15.949999999999996</v>
      </c>
      <c r="K200" s="170">
        <f>ROUND(E200*J200,2)</f>
        <v>1736.96</v>
      </c>
      <c r="L200" s="170">
        <v>20</v>
      </c>
      <c r="M200" s="170">
        <f>G200*(1+L200/100)</f>
        <v>0</v>
      </c>
      <c r="N200" s="161">
        <v>0.00023</v>
      </c>
      <c r="O200" s="161">
        <f>ROUND(E200*N200,5)</f>
        <v>0.02505</v>
      </c>
      <c r="P200" s="161">
        <v>0</v>
      </c>
      <c r="Q200" s="161">
        <f>ROUND(E200*P200,5)</f>
        <v>0</v>
      </c>
      <c r="R200" s="161"/>
      <c r="S200" s="161"/>
      <c r="T200" s="162">
        <v>0.05</v>
      </c>
      <c r="U200" s="161">
        <f>ROUND(E200*T200,2)</f>
        <v>5.45</v>
      </c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 t="s">
        <v>128</v>
      </c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ht="22.5" outlineLevel="1">
      <c r="A201" s="152"/>
      <c r="B201" s="158"/>
      <c r="C201" s="188" t="s">
        <v>373</v>
      </c>
      <c r="D201" s="163"/>
      <c r="E201" s="168">
        <v>50.875</v>
      </c>
      <c r="F201" s="170"/>
      <c r="G201" s="170"/>
      <c r="H201" s="170"/>
      <c r="I201" s="170"/>
      <c r="J201" s="170"/>
      <c r="K201" s="170"/>
      <c r="L201" s="170"/>
      <c r="M201" s="170"/>
      <c r="N201" s="161"/>
      <c r="O201" s="161"/>
      <c r="P201" s="161"/>
      <c r="Q201" s="161"/>
      <c r="R201" s="161"/>
      <c r="S201" s="161"/>
      <c r="T201" s="162"/>
      <c r="U201" s="16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 t="s">
        <v>130</v>
      </c>
      <c r="AF201" s="151">
        <v>0</v>
      </c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ht="33.75" outlineLevel="1">
      <c r="A202" s="152"/>
      <c r="B202" s="158"/>
      <c r="C202" s="188" t="s">
        <v>374</v>
      </c>
      <c r="D202" s="163"/>
      <c r="E202" s="168">
        <v>58.025</v>
      </c>
      <c r="F202" s="170"/>
      <c r="G202" s="170"/>
      <c r="H202" s="170"/>
      <c r="I202" s="170"/>
      <c r="J202" s="170"/>
      <c r="K202" s="170"/>
      <c r="L202" s="170"/>
      <c r="M202" s="170"/>
      <c r="N202" s="161"/>
      <c r="O202" s="161"/>
      <c r="P202" s="161"/>
      <c r="Q202" s="161"/>
      <c r="R202" s="161"/>
      <c r="S202" s="161"/>
      <c r="T202" s="162"/>
      <c r="U202" s="16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 t="s">
        <v>130</v>
      </c>
      <c r="AF202" s="151">
        <v>0</v>
      </c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ht="12.75" outlineLevel="1">
      <c r="A203" s="152">
        <v>63</v>
      </c>
      <c r="B203" s="158" t="s">
        <v>375</v>
      </c>
      <c r="C203" s="187" t="s">
        <v>376</v>
      </c>
      <c r="D203" s="160" t="s">
        <v>305</v>
      </c>
      <c r="E203" s="167">
        <v>138.9</v>
      </c>
      <c r="F203" s="170"/>
      <c r="G203" s="170">
        <f>E203*F203</f>
        <v>0</v>
      </c>
      <c r="H203" s="170">
        <v>59.6</v>
      </c>
      <c r="I203" s="170">
        <f>ROUND(E203*H203,2)</f>
        <v>8278.44</v>
      </c>
      <c r="J203" s="170">
        <v>0</v>
      </c>
      <c r="K203" s="170">
        <f>ROUND(E203*J203,2)</f>
        <v>0</v>
      </c>
      <c r="L203" s="170">
        <v>20</v>
      </c>
      <c r="M203" s="170">
        <f>G203*(1+L203/100)</f>
        <v>0</v>
      </c>
      <c r="N203" s="161">
        <v>0.00046</v>
      </c>
      <c r="O203" s="161">
        <f>ROUND(E203*N203,5)</f>
        <v>0.06389</v>
      </c>
      <c r="P203" s="161">
        <v>0</v>
      </c>
      <c r="Q203" s="161">
        <f>ROUND(E203*P203,5)</f>
        <v>0</v>
      </c>
      <c r="R203" s="161"/>
      <c r="S203" s="161"/>
      <c r="T203" s="162">
        <v>0</v>
      </c>
      <c r="U203" s="161">
        <f>ROUND(E203*T203,2)</f>
        <v>0</v>
      </c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 t="s">
        <v>128</v>
      </c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ht="33.75" outlineLevel="1">
      <c r="A204" s="152"/>
      <c r="B204" s="158"/>
      <c r="C204" s="188" t="s">
        <v>377</v>
      </c>
      <c r="D204" s="163"/>
      <c r="E204" s="168">
        <v>50.875</v>
      </c>
      <c r="F204" s="170"/>
      <c r="G204" s="170"/>
      <c r="H204" s="170"/>
      <c r="I204" s="170"/>
      <c r="J204" s="170"/>
      <c r="K204" s="170"/>
      <c r="L204" s="170"/>
      <c r="M204" s="170"/>
      <c r="N204" s="161"/>
      <c r="O204" s="161"/>
      <c r="P204" s="161"/>
      <c r="Q204" s="161"/>
      <c r="R204" s="161"/>
      <c r="S204" s="161"/>
      <c r="T204" s="162"/>
      <c r="U204" s="16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 t="s">
        <v>130</v>
      </c>
      <c r="AF204" s="151">
        <v>0</v>
      </c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45" outlineLevel="1">
      <c r="A205" s="152"/>
      <c r="B205" s="158"/>
      <c r="C205" s="188" t="s">
        <v>378</v>
      </c>
      <c r="D205" s="163"/>
      <c r="E205" s="168">
        <v>58.025</v>
      </c>
      <c r="F205" s="170"/>
      <c r="G205" s="170"/>
      <c r="H205" s="170"/>
      <c r="I205" s="170"/>
      <c r="J205" s="170"/>
      <c r="K205" s="170"/>
      <c r="L205" s="170"/>
      <c r="M205" s="170"/>
      <c r="N205" s="161"/>
      <c r="O205" s="161"/>
      <c r="P205" s="161"/>
      <c r="Q205" s="161"/>
      <c r="R205" s="161"/>
      <c r="S205" s="161"/>
      <c r="T205" s="162"/>
      <c r="U205" s="16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 t="s">
        <v>130</v>
      </c>
      <c r="AF205" s="151">
        <v>0</v>
      </c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ht="12.75" outlineLevel="1">
      <c r="A206" s="152"/>
      <c r="B206" s="158"/>
      <c r="C206" s="188" t="s">
        <v>379</v>
      </c>
      <c r="D206" s="163"/>
      <c r="E206" s="168">
        <v>15</v>
      </c>
      <c r="F206" s="170"/>
      <c r="G206" s="170"/>
      <c r="H206" s="170"/>
      <c r="I206" s="170"/>
      <c r="J206" s="170"/>
      <c r="K206" s="170"/>
      <c r="L206" s="170"/>
      <c r="M206" s="170"/>
      <c r="N206" s="161"/>
      <c r="O206" s="161"/>
      <c r="P206" s="161"/>
      <c r="Q206" s="161"/>
      <c r="R206" s="161"/>
      <c r="S206" s="161"/>
      <c r="T206" s="162"/>
      <c r="U206" s="16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 t="s">
        <v>130</v>
      </c>
      <c r="AF206" s="151">
        <v>0</v>
      </c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ht="12.75" outlineLevel="1">
      <c r="A207" s="152"/>
      <c r="B207" s="158"/>
      <c r="C207" s="188" t="s">
        <v>380</v>
      </c>
      <c r="D207" s="163"/>
      <c r="E207" s="168">
        <v>15</v>
      </c>
      <c r="F207" s="170"/>
      <c r="G207" s="170"/>
      <c r="H207" s="170"/>
      <c r="I207" s="170"/>
      <c r="J207" s="170"/>
      <c r="K207" s="170"/>
      <c r="L207" s="170"/>
      <c r="M207" s="170"/>
      <c r="N207" s="161"/>
      <c r="O207" s="161"/>
      <c r="P207" s="161"/>
      <c r="Q207" s="161"/>
      <c r="R207" s="161"/>
      <c r="S207" s="161"/>
      <c r="T207" s="162"/>
      <c r="U207" s="16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 t="s">
        <v>130</v>
      </c>
      <c r="AF207" s="151">
        <v>0</v>
      </c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22.5" outlineLevel="1">
      <c r="A208" s="152">
        <v>64</v>
      </c>
      <c r="B208" s="158" t="s">
        <v>381</v>
      </c>
      <c r="C208" s="187" t="s">
        <v>382</v>
      </c>
      <c r="D208" s="160" t="s">
        <v>149</v>
      </c>
      <c r="E208" s="167">
        <v>729.079</v>
      </c>
      <c r="F208" s="170"/>
      <c r="G208" s="170">
        <f>E208*F208</f>
        <v>0</v>
      </c>
      <c r="H208" s="170">
        <v>107.18</v>
      </c>
      <c r="I208" s="170">
        <f>ROUND(E208*H208,2)</f>
        <v>78142.69</v>
      </c>
      <c r="J208" s="170">
        <v>163.82</v>
      </c>
      <c r="K208" s="170">
        <f>ROUND(E208*J208,2)</f>
        <v>119437.72</v>
      </c>
      <c r="L208" s="170">
        <v>20</v>
      </c>
      <c r="M208" s="170">
        <f>G208*(1+L208/100)</f>
        <v>0</v>
      </c>
      <c r="N208" s="161">
        <v>0.01654</v>
      </c>
      <c r="O208" s="161">
        <f>ROUND(E208*N208,5)</f>
        <v>12.05897</v>
      </c>
      <c r="P208" s="161">
        <v>0</v>
      </c>
      <c r="Q208" s="161">
        <f>ROUND(E208*P208,5)</f>
        <v>0</v>
      </c>
      <c r="R208" s="161"/>
      <c r="S208" s="161"/>
      <c r="T208" s="162">
        <v>0.395</v>
      </c>
      <c r="U208" s="161">
        <f>ROUND(E208*T208,2)</f>
        <v>287.99</v>
      </c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 t="s">
        <v>128</v>
      </c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12.75" outlineLevel="1">
      <c r="A209" s="152"/>
      <c r="B209" s="158"/>
      <c r="C209" s="188" t="s">
        <v>383</v>
      </c>
      <c r="D209" s="163"/>
      <c r="E209" s="168">
        <v>38.91</v>
      </c>
      <c r="F209" s="170"/>
      <c r="G209" s="170"/>
      <c r="H209" s="170"/>
      <c r="I209" s="170"/>
      <c r="J209" s="170"/>
      <c r="K209" s="170"/>
      <c r="L209" s="170"/>
      <c r="M209" s="170"/>
      <c r="N209" s="161"/>
      <c r="O209" s="161"/>
      <c r="P209" s="161"/>
      <c r="Q209" s="161"/>
      <c r="R209" s="161"/>
      <c r="S209" s="161"/>
      <c r="T209" s="162"/>
      <c r="U209" s="16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 t="s">
        <v>130</v>
      </c>
      <c r="AF209" s="151">
        <v>0</v>
      </c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12.75" outlineLevel="1">
      <c r="A210" s="152"/>
      <c r="B210" s="158"/>
      <c r="C210" s="188" t="s">
        <v>384</v>
      </c>
      <c r="D210" s="163"/>
      <c r="E210" s="168">
        <v>28.5</v>
      </c>
      <c r="F210" s="170"/>
      <c r="G210" s="170"/>
      <c r="H210" s="170"/>
      <c r="I210" s="170"/>
      <c r="J210" s="170"/>
      <c r="K210" s="170"/>
      <c r="L210" s="170"/>
      <c r="M210" s="170"/>
      <c r="N210" s="161"/>
      <c r="O210" s="161"/>
      <c r="P210" s="161"/>
      <c r="Q210" s="161"/>
      <c r="R210" s="161"/>
      <c r="S210" s="161"/>
      <c r="T210" s="162"/>
      <c r="U210" s="16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 t="s">
        <v>130</v>
      </c>
      <c r="AF210" s="151">
        <v>0</v>
      </c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ht="12.75" outlineLevel="1">
      <c r="A211" s="152"/>
      <c r="B211" s="158"/>
      <c r="C211" s="188" t="s">
        <v>385</v>
      </c>
      <c r="D211" s="163"/>
      <c r="E211" s="168">
        <v>34.2</v>
      </c>
      <c r="F211" s="170"/>
      <c r="G211" s="170"/>
      <c r="H211" s="170"/>
      <c r="I211" s="170"/>
      <c r="J211" s="170"/>
      <c r="K211" s="170"/>
      <c r="L211" s="170"/>
      <c r="M211" s="170"/>
      <c r="N211" s="161"/>
      <c r="O211" s="161"/>
      <c r="P211" s="161"/>
      <c r="Q211" s="161"/>
      <c r="R211" s="161"/>
      <c r="S211" s="161"/>
      <c r="T211" s="162"/>
      <c r="U211" s="16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 t="s">
        <v>130</v>
      </c>
      <c r="AF211" s="151">
        <v>0</v>
      </c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12.75" outlineLevel="1">
      <c r="A212" s="152"/>
      <c r="B212" s="158"/>
      <c r="C212" s="188" t="s">
        <v>386</v>
      </c>
      <c r="D212" s="163"/>
      <c r="E212" s="168">
        <v>91.2</v>
      </c>
      <c r="F212" s="170"/>
      <c r="G212" s="170"/>
      <c r="H212" s="170"/>
      <c r="I212" s="170"/>
      <c r="J212" s="170"/>
      <c r="K212" s="170"/>
      <c r="L212" s="170"/>
      <c r="M212" s="170"/>
      <c r="N212" s="161"/>
      <c r="O212" s="161"/>
      <c r="P212" s="161"/>
      <c r="Q212" s="161"/>
      <c r="R212" s="161"/>
      <c r="S212" s="161"/>
      <c r="T212" s="162"/>
      <c r="U212" s="16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 t="s">
        <v>130</v>
      </c>
      <c r="AF212" s="151">
        <v>0</v>
      </c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12.75" outlineLevel="1">
      <c r="A213" s="152"/>
      <c r="B213" s="158"/>
      <c r="C213" s="188" t="s">
        <v>387</v>
      </c>
      <c r="D213" s="163"/>
      <c r="E213" s="168">
        <v>20.4</v>
      </c>
      <c r="F213" s="170"/>
      <c r="G213" s="170"/>
      <c r="H213" s="170"/>
      <c r="I213" s="170"/>
      <c r="J213" s="170"/>
      <c r="K213" s="170"/>
      <c r="L213" s="170"/>
      <c r="M213" s="170"/>
      <c r="N213" s="161"/>
      <c r="O213" s="161"/>
      <c r="P213" s="161"/>
      <c r="Q213" s="161"/>
      <c r="R213" s="161"/>
      <c r="S213" s="161"/>
      <c r="T213" s="162"/>
      <c r="U213" s="16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 t="s">
        <v>130</v>
      </c>
      <c r="AF213" s="151">
        <v>0</v>
      </c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12.75" outlineLevel="1">
      <c r="A214" s="152"/>
      <c r="B214" s="158"/>
      <c r="C214" s="188" t="s">
        <v>388</v>
      </c>
      <c r="D214" s="163"/>
      <c r="E214" s="168">
        <v>38.4</v>
      </c>
      <c r="F214" s="170"/>
      <c r="G214" s="170"/>
      <c r="H214" s="170"/>
      <c r="I214" s="170"/>
      <c r="J214" s="170"/>
      <c r="K214" s="170"/>
      <c r="L214" s="170"/>
      <c r="M214" s="170"/>
      <c r="N214" s="161"/>
      <c r="O214" s="161"/>
      <c r="P214" s="161"/>
      <c r="Q214" s="161"/>
      <c r="R214" s="161"/>
      <c r="S214" s="161"/>
      <c r="T214" s="162"/>
      <c r="U214" s="16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 t="s">
        <v>130</v>
      </c>
      <c r="AF214" s="151">
        <v>0</v>
      </c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12.75" outlineLevel="1">
      <c r="A215" s="152"/>
      <c r="B215" s="158"/>
      <c r="C215" s="188" t="s">
        <v>389</v>
      </c>
      <c r="D215" s="163"/>
      <c r="E215" s="168">
        <v>88.5</v>
      </c>
      <c r="F215" s="170"/>
      <c r="G215" s="170"/>
      <c r="H215" s="170"/>
      <c r="I215" s="170"/>
      <c r="J215" s="170"/>
      <c r="K215" s="170"/>
      <c r="L215" s="170"/>
      <c r="M215" s="170"/>
      <c r="N215" s="161"/>
      <c r="O215" s="161"/>
      <c r="P215" s="161"/>
      <c r="Q215" s="161"/>
      <c r="R215" s="161"/>
      <c r="S215" s="161"/>
      <c r="T215" s="162"/>
      <c r="U215" s="16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 t="s">
        <v>130</v>
      </c>
      <c r="AF215" s="151">
        <v>0</v>
      </c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12.75" outlineLevel="1">
      <c r="A216" s="152"/>
      <c r="B216" s="158"/>
      <c r="C216" s="188" t="s">
        <v>390</v>
      </c>
      <c r="D216" s="163"/>
      <c r="E216" s="168">
        <v>64.8</v>
      </c>
      <c r="F216" s="170"/>
      <c r="G216" s="170"/>
      <c r="H216" s="170"/>
      <c r="I216" s="170"/>
      <c r="J216" s="170"/>
      <c r="K216" s="170"/>
      <c r="L216" s="170"/>
      <c r="M216" s="170"/>
      <c r="N216" s="161"/>
      <c r="O216" s="161"/>
      <c r="P216" s="161"/>
      <c r="Q216" s="161"/>
      <c r="R216" s="161"/>
      <c r="S216" s="161"/>
      <c r="T216" s="162"/>
      <c r="U216" s="16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 t="s">
        <v>130</v>
      </c>
      <c r="AF216" s="151">
        <v>0</v>
      </c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12.75" outlineLevel="1">
      <c r="A217" s="152"/>
      <c r="B217" s="158"/>
      <c r="C217" s="188" t="s">
        <v>391</v>
      </c>
      <c r="D217" s="163"/>
      <c r="E217" s="168">
        <v>42.12</v>
      </c>
      <c r="F217" s="170"/>
      <c r="G217" s="170"/>
      <c r="H217" s="170"/>
      <c r="I217" s="170"/>
      <c r="J217" s="170"/>
      <c r="K217" s="170"/>
      <c r="L217" s="170"/>
      <c r="M217" s="170"/>
      <c r="N217" s="161"/>
      <c r="O217" s="161"/>
      <c r="P217" s="161"/>
      <c r="Q217" s="161"/>
      <c r="R217" s="161"/>
      <c r="S217" s="161"/>
      <c r="T217" s="162"/>
      <c r="U217" s="16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 t="s">
        <v>130</v>
      </c>
      <c r="AF217" s="151">
        <v>0</v>
      </c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12.75" outlineLevel="1">
      <c r="A218" s="152"/>
      <c r="B218" s="158"/>
      <c r="C218" s="188" t="s">
        <v>392</v>
      </c>
      <c r="D218" s="163"/>
      <c r="E218" s="168">
        <v>17.442</v>
      </c>
      <c r="F218" s="170"/>
      <c r="G218" s="170"/>
      <c r="H218" s="170"/>
      <c r="I218" s="170"/>
      <c r="J218" s="170"/>
      <c r="K218" s="170"/>
      <c r="L218" s="170"/>
      <c r="M218" s="170"/>
      <c r="N218" s="161"/>
      <c r="O218" s="161"/>
      <c r="P218" s="161"/>
      <c r="Q218" s="161"/>
      <c r="R218" s="161"/>
      <c r="S218" s="161"/>
      <c r="T218" s="162"/>
      <c r="U218" s="16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 t="s">
        <v>130</v>
      </c>
      <c r="AF218" s="151">
        <v>0</v>
      </c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12.75" outlineLevel="1">
      <c r="A219" s="152"/>
      <c r="B219" s="158"/>
      <c r="C219" s="188" t="s">
        <v>393</v>
      </c>
      <c r="D219" s="163"/>
      <c r="E219" s="168">
        <v>17.442</v>
      </c>
      <c r="F219" s="170"/>
      <c r="G219" s="170"/>
      <c r="H219" s="170"/>
      <c r="I219" s="170"/>
      <c r="J219" s="170"/>
      <c r="K219" s="170"/>
      <c r="L219" s="170"/>
      <c r="M219" s="170"/>
      <c r="N219" s="161"/>
      <c r="O219" s="161"/>
      <c r="P219" s="161"/>
      <c r="Q219" s="161"/>
      <c r="R219" s="161"/>
      <c r="S219" s="161"/>
      <c r="T219" s="162"/>
      <c r="U219" s="16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 t="s">
        <v>130</v>
      </c>
      <c r="AF219" s="151">
        <v>0</v>
      </c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12.75" outlineLevel="1">
      <c r="A220" s="152"/>
      <c r="B220" s="158"/>
      <c r="C220" s="188" t="s">
        <v>394</v>
      </c>
      <c r="D220" s="163"/>
      <c r="E220" s="168">
        <v>17.82</v>
      </c>
      <c r="F220" s="170"/>
      <c r="G220" s="170"/>
      <c r="H220" s="170"/>
      <c r="I220" s="170"/>
      <c r="J220" s="170"/>
      <c r="K220" s="170"/>
      <c r="L220" s="170"/>
      <c r="M220" s="170"/>
      <c r="N220" s="161"/>
      <c r="O220" s="161"/>
      <c r="P220" s="161"/>
      <c r="Q220" s="161"/>
      <c r="R220" s="161"/>
      <c r="S220" s="161"/>
      <c r="T220" s="162"/>
      <c r="U220" s="16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 t="s">
        <v>130</v>
      </c>
      <c r="AF220" s="151">
        <v>0</v>
      </c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ht="12.75" outlineLevel="1">
      <c r="A221" s="152"/>
      <c r="B221" s="158"/>
      <c r="C221" s="188" t="s">
        <v>395</v>
      </c>
      <c r="D221" s="163"/>
      <c r="E221" s="168">
        <v>29.7</v>
      </c>
      <c r="F221" s="170"/>
      <c r="G221" s="170"/>
      <c r="H221" s="170"/>
      <c r="I221" s="170"/>
      <c r="J221" s="170"/>
      <c r="K221" s="170"/>
      <c r="L221" s="170"/>
      <c r="M221" s="170"/>
      <c r="N221" s="161"/>
      <c r="O221" s="161"/>
      <c r="P221" s="161"/>
      <c r="Q221" s="161"/>
      <c r="R221" s="161"/>
      <c r="S221" s="161"/>
      <c r="T221" s="162"/>
      <c r="U221" s="16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 t="s">
        <v>130</v>
      </c>
      <c r="AF221" s="151">
        <v>0</v>
      </c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12.75" outlineLevel="1">
      <c r="A222" s="152"/>
      <c r="B222" s="158"/>
      <c r="C222" s="188" t="s">
        <v>396</v>
      </c>
      <c r="D222" s="163"/>
      <c r="E222" s="168">
        <v>42.66</v>
      </c>
      <c r="F222" s="170"/>
      <c r="G222" s="170"/>
      <c r="H222" s="170"/>
      <c r="I222" s="170"/>
      <c r="J222" s="170"/>
      <c r="K222" s="170"/>
      <c r="L222" s="170"/>
      <c r="M222" s="170"/>
      <c r="N222" s="161"/>
      <c r="O222" s="161"/>
      <c r="P222" s="161"/>
      <c r="Q222" s="161"/>
      <c r="R222" s="161"/>
      <c r="S222" s="161"/>
      <c r="T222" s="162"/>
      <c r="U222" s="16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 t="s">
        <v>130</v>
      </c>
      <c r="AF222" s="151">
        <v>0</v>
      </c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ht="12.75" outlineLevel="1">
      <c r="A223" s="152"/>
      <c r="B223" s="158"/>
      <c r="C223" s="188" t="s">
        <v>397</v>
      </c>
      <c r="D223" s="163"/>
      <c r="E223" s="168">
        <v>22.95</v>
      </c>
      <c r="F223" s="170"/>
      <c r="G223" s="170"/>
      <c r="H223" s="170"/>
      <c r="I223" s="170"/>
      <c r="J223" s="170"/>
      <c r="K223" s="170"/>
      <c r="L223" s="170"/>
      <c r="M223" s="170"/>
      <c r="N223" s="161"/>
      <c r="O223" s="161"/>
      <c r="P223" s="161"/>
      <c r="Q223" s="161"/>
      <c r="R223" s="161"/>
      <c r="S223" s="161"/>
      <c r="T223" s="162"/>
      <c r="U223" s="16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 t="s">
        <v>130</v>
      </c>
      <c r="AF223" s="151">
        <v>0</v>
      </c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12.75" outlineLevel="1">
      <c r="A224" s="152"/>
      <c r="B224" s="158"/>
      <c r="C224" s="188" t="s">
        <v>398</v>
      </c>
      <c r="D224" s="163"/>
      <c r="E224" s="168">
        <v>38.88</v>
      </c>
      <c r="F224" s="170"/>
      <c r="G224" s="170"/>
      <c r="H224" s="170"/>
      <c r="I224" s="170"/>
      <c r="J224" s="170"/>
      <c r="K224" s="170"/>
      <c r="L224" s="170"/>
      <c r="M224" s="170"/>
      <c r="N224" s="161"/>
      <c r="O224" s="161"/>
      <c r="P224" s="161"/>
      <c r="Q224" s="161"/>
      <c r="R224" s="161"/>
      <c r="S224" s="161"/>
      <c r="T224" s="162"/>
      <c r="U224" s="16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 t="s">
        <v>130</v>
      </c>
      <c r="AF224" s="151">
        <v>0</v>
      </c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ht="12.75" outlineLevel="1">
      <c r="A225" s="152"/>
      <c r="B225" s="158"/>
      <c r="C225" s="188" t="s">
        <v>399</v>
      </c>
      <c r="D225" s="163"/>
      <c r="E225" s="168">
        <v>15.12</v>
      </c>
      <c r="F225" s="170"/>
      <c r="G225" s="170"/>
      <c r="H225" s="170"/>
      <c r="I225" s="170"/>
      <c r="J225" s="170"/>
      <c r="K225" s="170"/>
      <c r="L225" s="170"/>
      <c r="M225" s="170"/>
      <c r="N225" s="161"/>
      <c r="O225" s="161"/>
      <c r="P225" s="161"/>
      <c r="Q225" s="161"/>
      <c r="R225" s="161"/>
      <c r="S225" s="161"/>
      <c r="T225" s="162"/>
      <c r="U225" s="16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 t="s">
        <v>130</v>
      </c>
      <c r="AF225" s="151">
        <v>0</v>
      </c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ht="12.75" outlineLevel="1">
      <c r="A226" s="152"/>
      <c r="B226" s="158"/>
      <c r="C226" s="188" t="s">
        <v>400</v>
      </c>
      <c r="D226" s="163"/>
      <c r="E226" s="168">
        <v>22.68</v>
      </c>
      <c r="F226" s="170"/>
      <c r="G226" s="170"/>
      <c r="H226" s="170"/>
      <c r="I226" s="170"/>
      <c r="J226" s="170"/>
      <c r="K226" s="170"/>
      <c r="L226" s="170"/>
      <c r="M226" s="170"/>
      <c r="N226" s="161"/>
      <c r="O226" s="161"/>
      <c r="P226" s="161"/>
      <c r="Q226" s="161"/>
      <c r="R226" s="161"/>
      <c r="S226" s="161"/>
      <c r="T226" s="162"/>
      <c r="U226" s="16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 t="s">
        <v>130</v>
      </c>
      <c r="AF226" s="151">
        <v>0</v>
      </c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ht="12.75" outlineLevel="1">
      <c r="A227" s="152"/>
      <c r="B227" s="158"/>
      <c r="C227" s="188" t="s">
        <v>401</v>
      </c>
      <c r="D227" s="163"/>
      <c r="E227" s="168">
        <v>41.58</v>
      </c>
      <c r="F227" s="170"/>
      <c r="G227" s="170"/>
      <c r="H227" s="170"/>
      <c r="I227" s="170"/>
      <c r="J227" s="170"/>
      <c r="K227" s="170"/>
      <c r="L227" s="170"/>
      <c r="M227" s="170"/>
      <c r="N227" s="161"/>
      <c r="O227" s="161"/>
      <c r="P227" s="161"/>
      <c r="Q227" s="161"/>
      <c r="R227" s="161"/>
      <c r="S227" s="161"/>
      <c r="T227" s="162"/>
      <c r="U227" s="16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 t="s">
        <v>130</v>
      </c>
      <c r="AF227" s="151">
        <v>0</v>
      </c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ht="12.75" outlineLevel="1">
      <c r="A228" s="152"/>
      <c r="B228" s="158"/>
      <c r="C228" s="188" t="s">
        <v>402</v>
      </c>
      <c r="D228" s="163"/>
      <c r="E228" s="168">
        <v>18.9</v>
      </c>
      <c r="F228" s="170"/>
      <c r="G228" s="170"/>
      <c r="H228" s="170"/>
      <c r="I228" s="170"/>
      <c r="J228" s="170"/>
      <c r="K228" s="170"/>
      <c r="L228" s="170"/>
      <c r="M228" s="170"/>
      <c r="N228" s="161"/>
      <c r="O228" s="161"/>
      <c r="P228" s="161"/>
      <c r="Q228" s="161"/>
      <c r="R228" s="161"/>
      <c r="S228" s="161"/>
      <c r="T228" s="162"/>
      <c r="U228" s="16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 t="s">
        <v>130</v>
      </c>
      <c r="AF228" s="151">
        <v>0</v>
      </c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ht="12.75" outlineLevel="1">
      <c r="A229" s="152"/>
      <c r="B229" s="158"/>
      <c r="C229" s="188" t="s">
        <v>403</v>
      </c>
      <c r="D229" s="163"/>
      <c r="E229" s="168">
        <v>46.71</v>
      </c>
      <c r="F229" s="170"/>
      <c r="G229" s="170"/>
      <c r="H229" s="170"/>
      <c r="I229" s="170"/>
      <c r="J229" s="170"/>
      <c r="K229" s="170"/>
      <c r="L229" s="170"/>
      <c r="M229" s="170"/>
      <c r="N229" s="161"/>
      <c r="O229" s="161"/>
      <c r="P229" s="161"/>
      <c r="Q229" s="161"/>
      <c r="R229" s="161"/>
      <c r="S229" s="161"/>
      <c r="T229" s="162"/>
      <c r="U229" s="16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 t="s">
        <v>130</v>
      </c>
      <c r="AF229" s="151">
        <v>0</v>
      </c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ht="12.75" outlineLevel="1">
      <c r="A230" s="152"/>
      <c r="B230" s="158"/>
      <c r="C230" s="188" t="s">
        <v>404</v>
      </c>
      <c r="D230" s="163"/>
      <c r="E230" s="168">
        <v>16.2</v>
      </c>
      <c r="F230" s="170"/>
      <c r="G230" s="170"/>
      <c r="H230" s="170"/>
      <c r="I230" s="170"/>
      <c r="J230" s="170"/>
      <c r="K230" s="170"/>
      <c r="L230" s="170"/>
      <c r="M230" s="170"/>
      <c r="N230" s="161"/>
      <c r="O230" s="161"/>
      <c r="P230" s="161"/>
      <c r="Q230" s="161"/>
      <c r="R230" s="161"/>
      <c r="S230" s="161"/>
      <c r="T230" s="162"/>
      <c r="U230" s="16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 t="s">
        <v>130</v>
      </c>
      <c r="AF230" s="151">
        <v>0</v>
      </c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ht="12.75" outlineLevel="1">
      <c r="A231" s="152"/>
      <c r="B231" s="158"/>
      <c r="C231" s="188" t="s">
        <v>405</v>
      </c>
      <c r="D231" s="163"/>
      <c r="E231" s="168">
        <v>-11.54</v>
      </c>
      <c r="F231" s="170"/>
      <c r="G231" s="170"/>
      <c r="H231" s="170"/>
      <c r="I231" s="170"/>
      <c r="J231" s="170"/>
      <c r="K231" s="170"/>
      <c r="L231" s="170"/>
      <c r="M231" s="170"/>
      <c r="N231" s="161"/>
      <c r="O231" s="161"/>
      <c r="P231" s="161"/>
      <c r="Q231" s="161"/>
      <c r="R231" s="161"/>
      <c r="S231" s="161"/>
      <c r="T231" s="162"/>
      <c r="U231" s="16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 t="s">
        <v>130</v>
      </c>
      <c r="AF231" s="151">
        <v>0</v>
      </c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ht="12.75" outlineLevel="1">
      <c r="A232" s="152"/>
      <c r="B232" s="158"/>
      <c r="C232" s="188" t="s">
        <v>406</v>
      </c>
      <c r="D232" s="163"/>
      <c r="E232" s="168">
        <v>-7.07</v>
      </c>
      <c r="F232" s="170"/>
      <c r="G232" s="170"/>
      <c r="H232" s="170"/>
      <c r="I232" s="170"/>
      <c r="J232" s="170"/>
      <c r="K232" s="170"/>
      <c r="L232" s="170"/>
      <c r="M232" s="170"/>
      <c r="N232" s="161"/>
      <c r="O232" s="161"/>
      <c r="P232" s="161"/>
      <c r="Q232" s="161"/>
      <c r="R232" s="161"/>
      <c r="S232" s="161"/>
      <c r="T232" s="162"/>
      <c r="U232" s="16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 t="s">
        <v>130</v>
      </c>
      <c r="AF232" s="151">
        <v>0</v>
      </c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ht="12.75" outlineLevel="1">
      <c r="A233" s="152"/>
      <c r="B233" s="158"/>
      <c r="C233" s="188" t="s">
        <v>407</v>
      </c>
      <c r="D233" s="163"/>
      <c r="E233" s="168">
        <v>-18.405</v>
      </c>
      <c r="F233" s="170"/>
      <c r="G233" s="170"/>
      <c r="H233" s="170"/>
      <c r="I233" s="170"/>
      <c r="J233" s="170"/>
      <c r="K233" s="170"/>
      <c r="L233" s="170"/>
      <c r="M233" s="170"/>
      <c r="N233" s="161"/>
      <c r="O233" s="161"/>
      <c r="P233" s="161"/>
      <c r="Q233" s="161"/>
      <c r="R233" s="161"/>
      <c r="S233" s="161"/>
      <c r="T233" s="162"/>
      <c r="U233" s="16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 t="s">
        <v>130</v>
      </c>
      <c r="AF233" s="151">
        <v>0</v>
      </c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ht="33.75" outlineLevel="1">
      <c r="A234" s="152"/>
      <c r="B234" s="158"/>
      <c r="C234" s="188" t="s">
        <v>408</v>
      </c>
      <c r="D234" s="163"/>
      <c r="E234" s="168">
        <v>-29.02</v>
      </c>
      <c r="F234" s="170"/>
      <c r="G234" s="170"/>
      <c r="H234" s="170"/>
      <c r="I234" s="170"/>
      <c r="J234" s="170"/>
      <c r="K234" s="170"/>
      <c r="L234" s="170"/>
      <c r="M234" s="170"/>
      <c r="N234" s="161"/>
      <c r="O234" s="161"/>
      <c r="P234" s="161"/>
      <c r="Q234" s="161"/>
      <c r="R234" s="161"/>
      <c r="S234" s="161"/>
      <c r="T234" s="162"/>
      <c r="U234" s="16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 t="s">
        <v>130</v>
      </c>
      <c r="AF234" s="151">
        <v>0</v>
      </c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ht="22.5" outlineLevel="1">
      <c r="A235" s="152">
        <v>65</v>
      </c>
      <c r="B235" s="158" t="s">
        <v>409</v>
      </c>
      <c r="C235" s="187" t="s">
        <v>410</v>
      </c>
      <c r="D235" s="160" t="s">
        <v>149</v>
      </c>
      <c r="E235" s="167">
        <v>244.8</v>
      </c>
      <c r="F235" s="170"/>
      <c r="G235" s="170">
        <f>E235*F235</f>
        <v>0</v>
      </c>
      <c r="H235" s="170">
        <v>128.71</v>
      </c>
      <c r="I235" s="170">
        <f>ROUND(E235*H235,2)</f>
        <v>31508.21</v>
      </c>
      <c r="J235" s="170">
        <v>200.79</v>
      </c>
      <c r="K235" s="170">
        <f>ROUND(E235*J235,2)</f>
        <v>49153.39</v>
      </c>
      <c r="L235" s="170">
        <v>20</v>
      </c>
      <c r="M235" s="170">
        <f>G235*(1+L235/100)</f>
        <v>0</v>
      </c>
      <c r="N235" s="161">
        <v>0.01743</v>
      </c>
      <c r="O235" s="161">
        <f>ROUND(E235*N235,5)</f>
        <v>4.26686</v>
      </c>
      <c r="P235" s="161">
        <v>0</v>
      </c>
      <c r="Q235" s="161">
        <f>ROUND(E235*P235,5)</f>
        <v>0</v>
      </c>
      <c r="R235" s="161"/>
      <c r="S235" s="161"/>
      <c r="T235" s="162">
        <v>0.5457</v>
      </c>
      <c r="U235" s="161">
        <f>ROUND(E235*T235,2)</f>
        <v>133.59</v>
      </c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 t="s">
        <v>128</v>
      </c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ht="12.75" outlineLevel="1">
      <c r="A236" s="152"/>
      <c r="B236" s="158"/>
      <c r="C236" s="188" t="s">
        <v>411</v>
      </c>
      <c r="D236" s="163"/>
      <c r="E236" s="168">
        <v>125.4</v>
      </c>
      <c r="F236" s="170"/>
      <c r="G236" s="170"/>
      <c r="H236" s="170"/>
      <c r="I236" s="170"/>
      <c r="J236" s="170"/>
      <c r="K236" s="170"/>
      <c r="L236" s="170"/>
      <c r="M236" s="170"/>
      <c r="N236" s="161"/>
      <c r="O236" s="161"/>
      <c r="P236" s="161"/>
      <c r="Q236" s="161"/>
      <c r="R236" s="161"/>
      <c r="S236" s="161"/>
      <c r="T236" s="162"/>
      <c r="U236" s="16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 t="s">
        <v>130</v>
      </c>
      <c r="AF236" s="151">
        <v>0</v>
      </c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ht="22.5" outlineLevel="1">
      <c r="A237" s="152"/>
      <c r="B237" s="158"/>
      <c r="C237" s="188" t="s">
        <v>412</v>
      </c>
      <c r="D237" s="163"/>
      <c r="E237" s="168">
        <v>119.4</v>
      </c>
      <c r="F237" s="170"/>
      <c r="G237" s="170"/>
      <c r="H237" s="170"/>
      <c r="I237" s="170"/>
      <c r="J237" s="170"/>
      <c r="K237" s="170"/>
      <c r="L237" s="170"/>
      <c r="M237" s="170"/>
      <c r="N237" s="161"/>
      <c r="O237" s="161"/>
      <c r="P237" s="161"/>
      <c r="Q237" s="161"/>
      <c r="R237" s="161"/>
      <c r="S237" s="161"/>
      <c r="T237" s="162"/>
      <c r="U237" s="16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 t="s">
        <v>130</v>
      </c>
      <c r="AF237" s="151">
        <v>0</v>
      </c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ht="22.5" outlineLevel="1">
      <c r="A238" s="152">
        <v>66</v>
      </c>
      <c r="B238" s="158" t="s">
        <v>413</v>
      </c>
      <c r="C238" s="187" t="s">
        <v>414</v>
      </c>
      <c r="D238" s="160" t="s">
        <v>149</v>
      </c>
      <c r="E238" s="167">
        <v>73</v>
      </c>
      <c r="F238" s="170"/>
      <c r="G238" s="170">
        <f>E238*F238</f>
        <v>0</v>
      </c>
      <c r="H238" s="170">
        <v>66.73</v>
      </c>
      <c r="I238" s="170">
        <f>ROUND(E238*H238,2)</f>
        <v>4871.29</v>
      </c>
      <c r="J238" s="170">
        <v>140.26999999999998</v>
      </c>
      <c r="K238" s="170">
        <f>ROUND(E238*J238,2)</f>
        <v>10239.71</v>
      </c>
      <c r="L238" s="170">
        <v>20</v>
      </c>
      <c r="M238" s="170">
        <f>G238*(1+L238/100)</f>
        <v>0</v>
      </c>
      <c r="N238" s="161">
        <v>0.00361</v>
      </c>
      <c r="O238" s="161">
        <f>ROUND(E238*N238,5)</f>
        <v>0.26353</v>
      </c>
      <c r="P238" s="161">
        <v>0</v>
      </c>
      <c r="Q238" s="161">
        <f>ROUND(E238*P238,5)</f>
        <v>0</v>
      </c>
      <c r="R238" s="161"/>
      <c r="S238" s="161"/>
      <c r="T238" s="162">
        <v>0.362</v>
      </c>
      <c r="U238" s="161">
        <f>ROUND(E238*T238,2)</f>
        <v>26.43</v>
      </c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 t="s">
        <v>128</v>
      </c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ht="12.75" outlineLevel="1">
      <c r="A239" s="152"/>
      <c r="B239" s="158"/>
      <c r="C239" s="188" t="s">
        <v>415</v>
      </c>
      <c r="D239" s="163"/>
      <c r="E239" s="168">
        <v>73</v>
      </c>
      <c r="F239" s="170"/>
      <c r="G239" s="170"/>
      <c r="H239" s="170"/>
      <c r="I239" s="170"/>
      <c r="J239" s="170"/>
      <c r="K239" s="170"/>
      <c r="L239" s="170"/>
      <c r="M239" s="170"/>
      <c r="N239" s="161"/>
      <c r="O239" s="161"/>
      <c r="P239" s="161"/>
      <c r="Q239" s="161"/>
      <c r="R239" s="161"/>
      <c r="S239" s="161"/>
      <c r="T239" s="162"/>
      <c r="U239" s="16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 t="s">
        <v>130</v>
      </c>
      <c r="AF239" s="151">
        <v>0</v>
      </c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ht="22.5" outlineLevel="1">
      <c r="A240" s="152">
        <v>67</v>
      </c>
      <c r="B240" s="158" t="s">
        <v>416</v>
      </c>
      <c r="C240" s="187" t="s">
        <v>417</v>
      </c>
      <c r="D240" s="160" t="s">
        <v>149</v>
      </c>
      <c r="E240" s="167">
        <v>25</v>
      </c>
      <c r="F240" s="170"/>
      <c r="G240" s="170">
        <f>E240*F240</f>
        <v>0</v>
      </c>
      <c r="H240" s="170">
        <v>77.54</v>
      </c>
      <c r="I240" s="170">
        <f>ROUND(E240*H240,2)</f>
        <v>1938.5</v>
      </c>
      <c r="J240" s="170">
        <v>185.95999999999998</v>
      </c>
      <c r="K240" s="170">
        <f>ROUND(E240*J240,2)</f>
        <v>4649</v>
      </c>
      <c r="L240" s="170">
        <v>20</v>
      </c>
      <c r="M240" s="170">
        <f>G240*(1+L240/100)</f>
        <v>0</v>
      </c>
      <c r="N240" s="161">
        <v>0.00406</v>
      </c>
      <c r="O240" s="161">
        <f>ROUND(E240*N240,5)</f>
        <v>0.1015</v>
      </c>
      <c r="P240" s="161">
        <v>0</v>
      </c>
      <c r="Q240" s="161">
        <f>ROUND(E240*P240,5)</f>
        <v>0</v>
      </c>
      <c r="R240" s="161"/>
      <c r="S240" s="161"/>
      <c r="T240" s="162">
        <v>0.484</v>
      </c>
      <c r="U240" s="161">
        <f>ROUND(E240*T240,2)</f>
        <v>12.1</v>
      </c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 t="s">
        <v>128</v>
      </c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ht="12.75" outlineLevel="1">
      <c r="A241" s="152"/>
      <c r="B241" s="158"/>
      <c r="C241" s="188" t="s">
        <v>418</v>
      </c>
      <c r="D241" s="163"/>
      <c r="E241" s="168">
        <v>25</v>
      </c>
      <c r="F241" s="170"/>
      <c r="G241" s="170"/>
      <c r="H241" s="170"/>
      <c r="I241" s="170"/>
      <c r="J241" s="170"/>
      <c r="K241" s="170"/>
      <c r="L241" s="170"/>
      <c r="M241" s="170"/>
      <c r="N241" s="161"/>
      <c r="O241" s="161"/>
      <c r="P241" s="161"/>
      <c r="Q241" s="161"/>
      <c r="R241" s="161"/>
      <c r="S241" s="161"/>
      <c r="T241" s="162"/>
      <c r="U241" s="16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 t="s">
        <v>130</v>
      </c>
      <c r="AF241" s="151">
        <v>0</v>
      </c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ht="12.75" outlineLevel="1">
      <c r="A242" s="152">
        <v>68</v>
      </c>
      <c r="B242" s="158" t="s">
        <v>419</v>
      </c>
      <c r="C242" s="187" t="s">
        <v>420</v>
      </c>
      <c r="D242" s="160" t="s">
        <v>149</v>
      </c>
      <c r="E242" s="167">
        <v>0.68</v>
      </c>
      <c r="F242" s="170"/>
      <c r="G242" s="170">
        <f>E242*F242</f>
        <v>0</v>
      </c>
      <c r="H242" s="170">
        <v>0</v>
      </c>
      <c r="I242" s="170">
        <f>ROUND(E242*H242,2)</f>
        <v>0</v>
      </c>
      <c r="J242" s="170">
        <v>1800</v>
      </c>
      <c r="K242" s="170">
        <f>ROUND(E242*J242,2)</f>
        <v>1224</v>
      </c>
      <c r="L242" s="170">
        <v>20</v>
      </c>
      <c r="M242" s="170">
        <f>G242*(1+L242/100)</f>
        <v>0</v>
      </c>
      <c r="N242" s="161">
        <v>0</v>
      </c>
      <c r="O242" s="161">
        <f>ROUND(E242*N242,5)</f>
        <v>0</v>
      </c>
      <c r="P242" s="161">
        <v>0</v>
      </c>
      <c r="Q242" s="161">
        <f>ROUND(E242*P242,5)</f>
        <v>0</v>
      </c>
      <c r="R242" s="161"/>
      <c r="S242" s="161"/>
      <c r="T242" s="162">
        <v>0</v>
      </c>
      <c r="U242" s="161">
        <f>ROUND(E242*T242,2)</f>
        <v>0</v>
      </c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 t="s">
        <v>128</v>
      </c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ht="12.75" outlineLevel="1">
      <c r="A243" s="152"/>
      <c r="B243" s="158"/>
      <c r="C243" s="188" t="s">
        <v>421</v>
      </c>
      <c r="D243" s="163"/>
      <c r="E243" s="168">
        <v>0.68</v>
      </c>
      <c r="F243" s="170"/>
      <c r="G243" s="170"/>
      <c r="H243" s="170"/>
      <c r="I243" s="170"/>
      <c r="J243" s="170"/>
      <c r="K243" s="170"/>
      <c r="L243" s="170"/>
      <c r="M243" s="170"/>
      <c r="N243" s="161"/>
      <c r="O243" s="161"/>
      <c r="P243" s="161"/>
      <c r="Q243" s="161"/>
      <c r="R243" s="161"/>
      <c r="S243" s="161"/>
      <c r="T243" s="162"/>
      <c r="U243" s="16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 t="s">
        <v>130</v>
      </c>
      <c r="AF243" s="151">
        <v>0</v>
      </c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31" ht="12.75">
      <c r="A244" s="153" t="s">
        <v>123</v>
      </c>
      <c r="B244" s="159" t="s">
        <v>60</v>
      </c>
      <c r="C244" s="189" t="s">
        <v>61</v>
      </c>
      <c r="D244" s="164"/>
      <c r="E244" s="169"/>
      <c r="F244" s="171"/>
      <c r="G244" s="171">
        <f>SUMIF(AE245:AE269,"&lt;&gt;NOR",G245:G269)</f>
        <v>0</v>
      </c>
      <c r="H244" s="171"/>
      <c r="I244" s="171">
        <f>SUM(I245:I269)</f>
        <v>122396.20999999999</v>
      </c>
      <c r="J244" s="171"/>
      <c r="K244" s="171">
        <f>SUM(K245:K269)</f>
        <v>233820.03999999998</v>
      </c>
      <c r="L244" s="171"/>
      <c r="M244" s="171">
        <f>SUM(M245:M269)</f>
        <v>0</v>
      </c>
      <c r="N244" s="165"/>
      <c r="O244" s="165">
        <f>SUM(O245:O269)</f>
        <v>9.653679999999998</v>
      </c>
      <c r="P244" s="165"/>
      <c r="Q244" s="165">
        <f>SUM(Q245:Q269)</f>
        <v>0</v>
      </c>
      <c r="R244" s="165"/>
      <c r="S244" s="165"/>
      <c r="T244" s="166"/>
      <c r="U244" s="165">
        <f>SUM(U245:U269)</f>
        <v>415.46999999999997</v>
      </c>
      <c r="AE244" t="s">
        <v>124</v>
      </c>
    </row>
    <row r="245" spans="1:60" ht="12.75" outlineLevel="1">
      <c r="A245" s="152">
        <v>69</v>
      </c>
      <c r="B245" s="158" t="s">
        <v>422</v>
      </c>
      <c r="C245" s="187" t="s">
        <v>423</v>
      </c>
      <c r="D245" s="160" t="s">
        <v>149</v>
      </c>
      <c r="E245" s="167">
        <v>70.51625</v>
      </c>
      <c r="F245" s="170"/>
      <c r="G245" s="170">
        <f>E245*F245</f>
        <v>0</v>
      </c>
      <c r="H245" s="170">
        <v>13.24</v>
      </c>
      <c r="I245" s="170">
        <f>ROUND(E245*H245,2)</f>
        <v>933.64</v>
      </c>
      <c r="J245" s="170">
        <v>24.86</v>
      </c>
      <c r="K245" s="170">
        <f>ROUND(E245*J245,2)</f>
        <v>1753.03</v>
      </c>
      <c r="L245" s="170">
        <v>20</v>
      </c>
      <c r="M245" s="170">
        <f>G245*(1+L245/100)</f>
        <v>0</v>
      </c>
      <c r="N245" s="161">
        <v>4E-05</v>
      </c>
      <c r="O245" s="161">
        <f>ROUND(E245*N245,5)</f>
        <v>0.00282</v>
      </c>
      <c r="P245" s="161">
        <v>0</v>
      </c>
      <c r="Q245" s="161">
        <f>ROUND(E245*P245,5)</f>
        <v>0</v>
      </c>
      <c r="R245" s="161"/>
      <c r="S245" s="161"/>
      <c r="T245" s="162">
        <v>0.078</v>
      </c>
      <c r="U245" s="161">
        <f>ROUND(E245*T245,2)</f>
        <v>5.5</v>
      </c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 t="s">
        <v>128</v>
      </c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22.5" outlineLevel="1">
      <c r="A246" s="152"/>
      <c r="B246" s="158"/>
      <c r="C246" s="188" t="s">
        <v>369</v>
      </c>
      <c r="D246" s="163"/>
      <c r="E246" s="168">
        <v>43.96875</v>
      </c>
      <c r="F246" s="170"/>
      <c r="G246" s="170"/>
      <c r="H246" s="170"/>
      <c r="I246" s="170"/>
      <c r="J246" s="170"/>
      <c r="K246" s="170"/>
      <c r="L246" s="170"/>
      <c r="M246" s="170"/>
      <c r="N246" s="161"/>
      <c r="O246" s="161"/>
      <c r="P246" s="161"/>
      <c r="Q246" s="161"/>
      <c r="R246" s="161"/>
      <c r="S246" s="161"/>
      <c r="T246" s="162"/>
      <c r="U246" s="16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 t="s">
        <v>130</v>
      </c>
      <c r="AF246" s="151">
        <v>0</v>
      </c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ht="22.5" outlineLevel="1">
      <c r="A247" s="152"/>
      <c r="B247" s="158"/>
      <c r="C247" s="188" t="s">
        <v>370</v>
      </c>
      <c r="D247" s="163"/>
      <c r="E247" s="168">
        <v>26.5475</v>
      </c>
      <c r="F247" s="170"/>
      <c r="G247" s="170"/>
      <c r="H247" s="170"/>
      <c r="I247" s="170"/>
      <c r="J247" s="170"/>
      <c r="K247" s="170"/>
      <c r="L247" s="170"/>
      <c r="M247" s="170"/>
      <c r="N247" s="161"/>
      <c r="O247" s="161"/>
      <c r="P247" s="161"/>
      <c r="Q247" s="161"/>
      <c r="R247" s="161"/>
      <c r="S247" s="161"/>
      <c r="T247" s="162"/>
      <c r="U247" s="16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 t="s">
        <v>130</v>
      </c>
      <c r="AF247" s="151">
        <v>0</v>
      </c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ht="22.5" outlineLevel="1">
      <c r="A248" s="152">
        <v>70</v>
      </c>
      <c r="B248" s="158" t="s">
        <v>424</v>
      </c>
      <c r="C248" s="187" t="s">
        <v>425</v>
      </c>
      <c r="D248" s="160" t="s">
        <v>149</v>
      </c>
      <c r="E248" s="167">
        <v>294.745</v>
      </c>
      <c r="F248" s="170"/>
      <c r="G248" s="170">
        <f>E248*F248</f>
        <v>0</v>
      </c>
      <c r="H248" s="170">
        <v>377.55</v>
      </c>
      <c r="I248" s="170">
        <f>ROUND(E248*H248,2)</f>
        <v>111280.97</v>
      </c>
      <c r="J248" s="170">
        <v>484.45</v>
      </c>
      <c r="K248" s="170">
        <f>ROUND(E248*J248,2)</f>
        <v>142789.22</v>
      </c>
      <c r="L248" s="170">
        <v>20</v>
      </c>
      <c r="M248" s="170">
        <f>G248*(1+L248/100)</f>
        <v>0</v>
      </c>
      <c r="N248" s="161">
        <v>0.02931</v>
      </c>
      <c r="O248" s="161">
        <f>ROUND(E248*N248,5)</f>
        <v>8.63898</v>
      </c>
      <c r="P248" s="161">
        <v>0</v>
      </c>
      <c r="Q248" s="161">
        <f>ROUND(E248*P248,5)</f>
        <v>0</v>
      </c>
      <c r="R248" s="161"/>
      <c r="S248" s="161"/>
      <c r="T248" s="162">
        <v>1.335</v>
      </c>
      <c r="U248" s="161">
        <f>ROUND(E248*T248,2)</f>
        <v>393.48</v>
      </c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 t="s">
        <v>128</v>
      </c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ht="12.75" outlineLevel="1">
      <c r="A249" s="152"/>
      <c r="B249" s="158"/>
      <c r="C249" s="188" t="s">
        <v>426</v>
      </c>
      <c r="D249" s="163"/>
      <c r="E249" s="168">
        <v>57.1</v>
      </c>
      <c r="F249" s="170"/>
      <c r="G249" s="170"/>
      <c r="H249" s="170"/>
      <c r="I249" s="170"/>
      <c r="J249" s="170"/>
      <c r="K249" s="170"/>
      <c r="L249" s="170"/>
      <c r="M249" s="170"/>
      <c r="N249" s="161"/>
      <c r="O249" s="161"/>
      <c r="P249" s="161"/>
      <c r="Q249" s="161"/>
      <c r="R249" s="161"/>
      <c r="S249" s="161"/>
      <c r="T249" s="162"/>
      <c r="U249" s="16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 t="s">
        <v>130</v>
      </c>
      <c r="AF249" s="151">
        <v>0</v>
      </c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ht="12.75" outlineLevel="1">
      <c r="A250" s="152"/>
      <c r="B250" s="158"/>
      <c r="C250" s="188" t="s">
        <v>427</v>
      </c>
      <c r="D250" s="163"/>
      <c r="E250" s="168">
        <v>84.8</v>
      </c>
      <c r="F250" s="170"/>
      <c r="G250" s="170"/>
      <c r="H250" s="170"/>
      <c r="I250" s="170"/>
      <c r="J250" s="170"/>
      <c r="K250" s="170"/>
      <c r="L250" s="170"/>
      <c r="M250" s="170"/>
      <c r="N250" s="161"/>
      <c r="O250" s="161"/>
      <c r="P250" s="161"/>
      <c r="Q250" s="161"/>
      <c r="R250" s="161"/>
      <c r="S250" s="161"/>
      <c r="T250" s="162"/>
      <c r="U250" s="16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 t="s">
        <v>130</v>
      </c>
      <c r="AF250" s="151">
        <v>0</v>
      </c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ht="12.75" outlineLevel="1">
      <c r="A251" s="152"/>
      <c r="B251" s="158"/>
      <c r="C251" s="188" t="s">
        <v>428</v>
      </c>
      <c r="D251" s="163"/>
      <c r="E251" s="168">
        <v>41</v>
      </c>
      <c r="F251" s="170"/>
      <c r="G251" s="170"/>
      <c r="H251" s="170"/>
      <c r="I251" s="170"/>
      <c r="J251" s="170"/>
      <c r="K251" s="170"/>
      <c r="L251" s="170"/>
      <c r="M251" s="170"/>
      <c r="N251" s="161"/>
      <c r="O251" s="161"/>
      <c r="P251" s="161"/>
      <c r="Q251" s="161"/>
      <c r="R251" s="161"/>
      <c r="S251" s="161"/>
      <c r="T251" s="162"/>
      <c r="U251" s="16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 t="s">
        <v>130</v>
      </c>
      <c r="AF251" s="151">
        <v>0</v>
      </c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ht="12.75" outlineLevel="1">
      <c r="A252" s="152"/>
      <c r="B252" s="158"/>
      <c r="C252" s="188" t="s">
        <v>429</v>
      </c>
      <c r="D252" s="163"/>
      <c r="E252" s="168">
        <v>92.95</v>
      </c>
      <c r="F252" s="170"/>
      <c r="G252" s="170"/>
      <c r="H252" s="170"/>
      <c r="I252" s="170"/>
      <c r="J252" s="170"/>
      <c r="K252" s="170"/>
      <c r="L252" s="170"/>
      <c r="M252" s="170"/>
      <c r="N252" s="161"/>
      <c r="O252" s="161"/>
      <c r="P252" s="161"/>
      <c r="Q252" s="161"/>
      <c r="R252" s="161"/>
      <c r="S252" s="161"/>
      <c r="T252" s="162"/>
      <c r="U252" s="16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 t="s">
        <v>130</v>
      </c>
      <c r="AF252" s="151">
        <v>0</v>
      </c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ht="33.75" outlineLevel="1">
      <c r="A253" s="152"/>
      <c r="B253" s="158"/>
      <c r="C253" s="188" t="s">
        <v>430</v>
      </c>
      <c r="D253" s="163"/>
      <c r="E253" s="168">
        <v>7.63125</v>
      </c>
      <c r="F253" s="170"/>
      <c r="G253" s="170"/>
      <c r="H253" s="170"/>
      <c r="I253" s="170"/>
      <c r="J253" s="170"/>
      <c r="K253" s="170"/>
      <c r="L253" s="170"/>
      <c r="M253" s="170"/>
      <c r="N253" s="161"/>
      <c r="O253" s="161"/>
      <c r="P253" s="161"/>
      <c r="Q253" s="161"/>
      <c r="R253" s="161"/>
      <c r="S253" s="161"/>
      <c r="T253" s="162"/>
      <c r="U253" s="16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 t="s">
        <v>130</v>
      </c>
      <c r="AF253" s="151">
        <v>0</v>
      </c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ht="45" outlineLevel="1">
      <c r="A254" s="152"/>
      <c r="B254" s="158"/>
      <c r="C254" s="188" t="s">
        <v>431</v>
      </c>
      <c r="D254" s="163"/>
      <c r="E254" s="168">
        <v>8.70375</v>
      </c>
      <c r="F254" s="170"/>
      <c r="G254" s="170"/>
      <c r="H254" s="170"/>
      <c r="I254" s="170"/>
      <c r="J254" s="170"/>
      <c r="K254" s="170"/>
      <c r="L254" s="170"/>
      <c r="M254" s="170"/>
      <c r="N254" s="161"/>
      <c r="O254" s="161"/>
      <c r="P254" s="161"/>
      <c r="Q254" s="161"/>
      <c r="R254" s="161"/>
      <c r="S254" s="161"/>
      <c r="T254" s="162"/>
      <c r="U254" s="16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 t="s">
        <v>130</v>
      </c>
      <c r="AF254" s="151">
        <v>0</v>
      </c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ht="12.75" outlineLevel="1">
      <c r="A255" s="152"/>
      <c r="B255" s="158"/>
      <c r="C255" s="188" t="s">
        <v>432</v>
      </c>
      <c r="D255" s="163"/>
      <c r="E255" s="168">
        <v>2.56</v>
      </c>
      <c r="F255" s="170"/>
      <c r="G255" s="170"/>
      <c r="H255" s="170"/>
      <c r="I255" s="170"/>
      <c r="J255" s="170"/>
      <c r="K255" s="170"/>
      <c r="L255" s="170"/>
      <c r="M255" s="170"/>
      <c r="N255" s="161"/>
      <c r="O255" s="161"/>
      <c r="P255" s="161"/>
      <c r="Q255" s="161"/>
      <c r="R255" s="161"/>
      <c r="S255" s="161"/>
      <c r="T255" s="162"/>
      <c r="U255" s="16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 t="s">
        <v>130</v>
      </c>
      <c r="AF255" s="151">
        <v>0</v>
      </c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ht="22.5" outlineLevel="1">
      <c r="A256" s="152">
        <v>71</v>
      </c>
      <c r="B256" s="158" t="s">
        <v>433</v>
      </c>
      <c r="C256" s="187" t="s">
        <v>434</v>
      </c>
      <c r="D256" s="160" t="s">
        <v>305</v>
      </c>
      <c r="E256" s="167">
        <v>108.9</v>
      </c>
      <c r="F256" s="170"/>
      <c r="G256" s="170">
        <f>E256*F256</f>
        <v>0</v>
      </c>
      <c r="H256" s="170">
        <v>20.6</v>
      </c>
      <c r="I256" s="170">
        <f>ROUND(E256*H256,2)</f>
        <v>2243.34</v>
      </c>
      <c r="J256" s="170">
        <v>24.1</v>
      </c>
      <c r="K256" s="170">
        <f>ROUND(E256*J256,2)</f>
        <v>2624.49</v>
      </c>
      <c r="L256" s="170">
        <v>20</v>
      </c>
      <c r="M256" s="170">
        <f>G256*(1+L256/100)</f>
        <v>0</v>
      </c>
      <c r="N256" s="161">
        <v>0.00015</v>
      </c>
      <c r="O256" s="161">
        <f>ROUND(E256*N256,5)</f>
        <v>0.01634</v>
      </c>
      <c r="P256" s="161">
        <v>0</v>
      </c>
      <c r="Q256" s="161">
        <f>ROUND(E256*P256,5)</f>
        <v>0</v>
      </c>
      <c r="R256" s="161"/>
      <c r="S256" s="161"/>
      <c r="T256" s="162">
        <v>0.06</v>
      </c>
      <c r="U256" s="161">
        <f>ROUND(E256*T256,2)</f>
        <v>6.53</v>
      </c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 t="s">
        <v>128</v>
      </c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ht="22.5" outlineLevel="1">
      <c r="A257" s="152"/>
      <c r="B257" s="158"/>
      <c r="C257" s="188" t="s">
        <v>373</v>
      </c>
      <c r="D257" s="163"/>
      <c r="E257" s="168">
        <v>50.875</v>
      </c>
      <c r="F257" s="170"/>
      <c r="G257" s="170"/>
      <c r="H257" s="170"/>
      <c r="I257" s="170"/>
      <c r="J257" s="170"/>
      <c r="K257" s="170"/>
      <c r="L257" s="170"/>
      <c r="M257" s="170"/>
      <c r="N257" s="161"/>
      <c r="O257" s="161"/>
      <c r="P257" s="161"/>
      <c r="Q257" s="161"/>
      <c r="R257" s="161"/>
      <c r="S257" s="161"/>
      <c r="T257" s="162"/>
      <c r="U257" s="16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 t="s">
        <v>130</v>
      </c>
      <c r="AF257" s="151">
        <v>0</v>
      </c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ht="33.75" outlineLevel="1">
      <c r="A258" s="152"/>
      <c r="B258" s="158"/>
      <c r="C258" s="188" t="s">
        <v>374</v>
      </c>
      <c r="D258" s="163"/>
      <c r="E258" s="168">
        <v>58.025</v>
      </c>
      <c r="F258" s="170"/>
      <c r="G258" s="170"/>
      <c r="H258" s="170"/>
      <c r="I258" s="170"/>
      <c r="J258" s="170"/>
      <c r="K258" s="170"/>
      <c r="L258" s="170"/>
      <c r="M258" s="170"/>
      <c r="N258" s="161"/>
      <c r="O258" s="161"/>
      <c r="P258" s="161"/>
      <c r="Q258" s="161"/>
      <c r="R258" s="161"/>
      <c r="S258" s="161"/>
      <c r="T258" s="162"/>
      <c r="U258" s="16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 t="s">
        <v>130</v>
      </c>
      <c r="AF258" s="151">
        <v>0</v>
      </c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ht="12.75" outlineLevel="1">
      <c r="A259" s="152">
        <v>72</v>
      </c>
      <c r="B259" s="158" t="s">
        <v>435</v>
      </c>
      <c r="C259" s="187" t="s">
        <v>436</v>
      </c>
      <c r="D259" s="160" t="s">
        <v>305</v>
      </c>
      <c r="E259" s="167">
        <v>108.9</v>
      </c>
      <c r="F259" s="170"/>
      <c r="G259" s="170">
        <f>E259*F259</f>
        <v>0</v>
      </c>
      <c r="H259" s="170">
        <v>57.9</v>
      </c>
      <c r="I259" s="170">
        <f>ROUND(E259*H259,2)</f>
        <v>6305.31</v>
      </c>
      <c r="J259" s="170">
        <v>0</v>
      </c>
      <c r="K259" s="170">
        <f>ROUND(E259*J259,2)</f>
        <v>0</v>
      </c>
      <c r="L259" s="170">
        <v>20</v>
      </c>
      <c r="M259" s="170">
        <f>G259*(1+L259/100)</f>
        <v>0</v>
      </c>
      <c r="N259" s="161">
        <v>0.00045</v>
      </c>
      <c r="O259" s="161">
        <f>ROUND(E259*N259,5)</f>
        <v>0.04901</v>
      </c>
      <c r="P259" s="161">
        <v>0</v>
      </c>
      <c r="Q259" s="161">
        <f>ROUND(E259*P259,5)</f>
        <v>0</v>
      </c>
      <c r="R259" s="161"/>
      <c r="S259" s="161"/>
      <c r="T259" s="162">
        <v>0</v>
      </c>
      <c r="U259" s="161">
        <f>ROUND(E259*T259,2)</f>
        <v>0</v>
      </c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 t="s">
        <v>128</v>
      </c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33.75" outlineLevel="1">
      <c r="A260" s="152"/>
      <c r="B260" s="158"/>
      <c r="C260" s="188" t="s">
        <v>377</v>
      </c>
      <c r="D260" s="163"/>
      <c r="E260" s="168">
        <v>50.875</v>
      </c>
      <c r="F260" s="170"/>
      <c r="G260" s="170"/>
      <c r="H260" s="170"/>
      <c r="I260" s="170"/>
      <c r="J260" s="170"/>
      <c r="K260" s="170"/>
      <c r="L260" s="170"/>
      <c r="M260" s="170"/>
      <c r="N260" s="161"/>
      <c r="O260" s="161"/>
      <c r="P260" s="161"/>
      <c r="Q260" s="161"/>
      <c r="R260" s="161"/>
      <c r="S260" s="161"/>
      <c r="T260" s="162"/>
      <c r="U260" s="16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 t="s">
        <v>130</v>
      </c>
      <c r="AF260" s="151">
        <v>0</v>
      </c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ht="45" outlineLevel="1">
      <c r="A261" s="152"/>
      <c r="B261" s="158"/>
      <c r="C261" s="188" t="s">
        <v>378</v>
      </c>
      <c r="D261" s="163"/>
      <c r="E261" s="168">
        <v>58.025</v>
      </c>
      <c r="F261" s="170"/>
      <c r="G261" s="170"/>
      <c r="H261" s="170"/>
      <c r="I261" s="170"/>
      <c r="J261" s="170"/>
      <c r="K261" s="170"/>
      <c r="L261" s="170"/>
      <c r="M261" s="170"/>
      <c r="N261" s="161"/>
      <c r="O261" s="161"/>
      <c r="P261" s="161"/>
      <c r="Q261" s="161"/>
      <c r="R261" s="161"/>
      <c r="S261" s="161"/>
      <c r="T261" s="162"/>
      <c r="U261" s="16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 t="s">
        <v>130</v>
      </c>
      <c r="AF261" s="151">
        <v>0</v>
      </c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ht="22.5" outlineLevel="1">
      <c r="A262" s="152">
        <v>73</v>
      </c>
      <c r="B262" s="158" t="s">
        <v>437</v>
      </c>
      <c r="C262" s="187" t="s">
        <v>438</v>
      </c>
      <c r="D262" s="160" t="s">
        <v>149</v>
      </c>
      <c r="E262" s="167">
        <v>27.5</v>
      </c>
      <c r="F262" s="170"/>
      <c r="G262" s="170">
        <f>E262*F262</f>
        <v>0</v>
      </c>
      <c r="H262" s="170">
        <v>59.38</v>
      </c>
      <c r="I262" s="170">
        <f>ROUND(E262*H262,2)</f>
        <v>1632.95</v>
      </c>
      <c r="J262" s="170">
        <v>140.12</v>
      </c>
      <c r="K262" s="170">
        <f>ROUND(E262*J262,2)</f>
        <v>3853.3</v>
      </c>
      <c r="L262" s="170">
        <v>20</v>
      </c>
      <c r="M262" s="170">
        <f>G262*(1+L262/100)</f>
        <v>0</v>
      </c>
      <c r="N262" s="161">
        <v>0.00431</v>
      </c>
      <c r="O262" s="161">
        <f>ROUND(E262*N262,5)</f>
        <v>0.11853</v>
      </c>
      <c r="P262" s="161">
        <v>0</v>
      </c>
      <c r="Q262" s="161">
        <f>ROUND(E262*P262,5)</f>
        <v>0</v>
      </c>
      <c r="R262" s="161"/>
      <c r="S262" s="161"/>
      <c r="T262" s="162">
        <v>0.362</v>
      </c>
      <c r="U262" s="161">
        <f>ROUND(E262*T262,2)</f>
        <v>9.96</v>
      </c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 t="s">
        <v>128</v>
      </c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ht="12.75" outlineLevel="1">
      <c r="A263" s="152"/>
      <c r="B263" s="158"/>
      <c r="C263" s="188" t="s">
        <v>439</v>
      </c>
      <c r="D263" s="163"/>
      <c r="E263" s="168">
        <v>27.5</v>
      </c>
      <c r="F263" s="170"/>
      <c r="G263" s="170"/>
      <c r="H263" s="170"/>
      <c r="I263" s="170"/>
      <c r="J263" s="170"/>
      <c r="K263" s="170"/>
      <c r="L263" s="170"/>
      <c r="M263" s="170"/>
      <c r="N263" s="161"/>
      <c r="O263" s="161"/>
      <c r="P263" s="161"/>
      <c r="Q263" s="161"/>
      <c r="R263" s="161"/>
      <c r="S263" s="161"/>
      <c r="T263" s="162"/>
      <c r="U263" s="16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 t="s">
        <v>130</v>
      </c>
      <c r="AF263" s="151">
        <v>0</v>
      </c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ht="12.75" outlineLevel="1">
      <c r="A264" s="152">
        <v>74</v>
      </c>
      <c r="B264" s="158" t="s">
        <v>440</v>
      </c>
      <c r="C264" s="187" t="s">
        <v>441</v>
      </c>
      <c r="D264" s="160" t="s">
        <v>149</v>
      </c>
      <c r="E264" s="167">
        <v>41.4</v>
      </c>
      <c r="F264" s="170"/>
      <c r="G264" s="170">
        <f>E264*F264</f>
        <v>0</v>
      </c>
      <c r="H264" s="170">
        <v>0</v>
      </c>
      <c r="I264" s="170">
        <f>ROUND(E264*H264,2)</f>
        <v>0</v>
      </c>
      <c r="J264" s="170">
        <v>2000</v>
      </c>
      <c r="K264" s="170">
        <f>ROUND(E264*J264,2)</f>
        <v>82800</v>
      </c>
      <c r="L264" s="170">
        <v>20</v>
      </c>
      <c r="M264" s="170">
        <f>G264*(1+L264/100)</f>
        <v>0</v>
      </c>
      <c r="N264" s="161">
        <v>0.02</v>
      </c>
      <c r="O264" s="161">
        <f>ROUND(E264*N264,5)</f>
        <v>0.828</v>
      </c>
      <c r="P264" s="161">
        <v>0</v>
      </c>
      <c r="Q264" s="161">
        <f>ROUND(E264*P264,5)</f>
        <v>0</v>
      </c>
      <c r="R264" s="161"/>
      <c r="S264" s="161"/>
      <c r="T264" s="162">
        <v>0</v>
      </c>
      <c r="U264" s="161">
        <f>ROUND(E264*T264,2)</f>
        <v>0</v>
      </c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 t="s">
        <v>128</v>
      </c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ht="12.75" outlineLevel="1">
      <c r="A265" s="152"/>
      <c r="B265" s="158"/>
      <c r="C265" s="188" t="s">
        <v>442</v>
      </c>
      <c r="D265" s="163"/>
      <c r="E265" s="168"/>
      <c r="F265" s="170"/>
      <c r="G265" s="170"/>
      <c r="H265" s="170"/>
      <c r="I265" s="170"/>
      <c r="J265" s="170"/>
      <c r="K265" s="170"/>
      <c r="L265" s="170"/>
      <c r="M265" s="170"/>
      <c r="N265" s="161"/>
      <c r="O265" s="161"/>
      <c r="P265" s="161"/>
      <c r="Q265" s="161"/>
      <c r="R265" s="161"/>
      <c r="S265" s="161"/>
      <c r="T265" s="162"/>
      <c r="U265" s="16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 t="s">
        <v>130</v>
      </c>
      <c r="AF265" s="151">
        <v>0</v>
      </c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ht="12.75" outlineLevel="1">
      <c r="A266" s="152"/>
      <c r="B266" s="158"/>
      <c r="C266" s="188" t="s">
        <v>443</v>
      </c>
      <c r="D266" s="163"/>
      <c r="E266" s="168">
        <v>4</v>
      </c>
      <c r="F266" s="170"/>
      <c r="G266" s="170"/>
      <c r="H266" s="170"/>
      <c r="I266" s="170"/>
      <c r="J266" s="170"/>
      <c r="K266" s="170"/>
      <c r="L266" s="170"/>
      <c r="M266" s="170"/>
      <c r="N266" s="161"/>
      <c r="O266" s="161"/>
      <c r="P266" s="161"/>
      <c r="Q266" s="161"/>
      <c r="R266" s="161"/>
      <c r="S266" s="161"/>
      <c r="T266" s="162"/>
      <c r="U266" s="16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 t="s">
        <v>130</v>
      </c>
      <c r="AF266" s="151">
        <v>0</v>
      </c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ht="12.75" outlineLevel="1">
      <c r="A267" s="152"/>
      <c r="B267" s="158"/>
      <c r="C267" s="188" t="s">
        <v>444</v>
      </c>
      <c r="D267" s="163"/>
      <c r="E267" s="168">
        <v>2.4</v>
      </c>
      <c r="F267" s="170"/>
      <c r="G267" s="170"/>
      <c r="H267" s="170"/>
      <c r="I267" s="170"/>
      <c r="J267" s="170"/>
      <c r="K267" s="170"/>
      <c r="L267" s="170"/>
      <c r="M267" s="170"/>
      <c r="N267" s="161"/>
      <c r="O267" s="161"/>
      <c r="P267" s="161"/>
      <c r="Q267" s="161"/>
      <c r="R267" s="161"/>
      <c r="S267" s="161"/>
      <c r="T267" s="162"/>
      <c r="U267" s="16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 t="s">
        <v>130</v>
      </c>
      <c r="AF267" s="151">
        <v>0</v>
      </c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ht="12.75" outlineLevel="1">
      <c r="A268" s="152"/>
      <c r="B268" s="158"/>
      <c r="C268" s="188" t="s">
        <v>445</v>
      </c>
      <c r="D268" s="163"/>
      <c r="E268" s="168">
        <v>15.4</v>
      </c>
      <c r="F268" s="170"/>
      <c r="G268" s="170"/>
      <c r="H268" s="170"/>
      <c r="I268" s="170"/>
      <c r="J268" s="170"/>
      <c r="K268" s="170"/>
      <c r="L268" s="170"/>
      <c r="M268" s="170"/>
      <c r="N268" s="161"/>
      <c r="O268" s="161"/>
      <c r="P268" s="161"/>
      <c r="Q268" s="161"/>
      <c r="R268" s="161"/>
      <c r="S268" s="161"/>
      <c r="T268" s="162"/>
      <c r="U268" s="16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 t="s">
        <v>130</v>
      </c>
      <c r="AF268" s="151">
        <v>0</v>
      </c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ht="12.75" outlineLevel="1">
      <c r="A269" s="152"/>
      <c r="B269" s="158"/>
      <c r="C269" s="188" t="s">
        <v>446</v>
      </c>
      <c r="D269" s="163"/>
      <c r="E269" s="168">
        <v>19.6</v>
      </c>
      <c r="F269" s="170"/>
      <c r="G269" s="170"/>
      <c r="H269" s="170"/>
      <c r="I269" s="170"/>
      <c r="J269" s="170"/>
      <c r="K269" s="170"/>
      <c r="L269" s="170"/>
      <c r="M269" s="170"/>
      <c r="N269" s="161"/>
      <c r="O269" s="161"/>
      <c r="P269" s="161"/>
      <c r="Q269" s="161"/>
      <c r="R269" s="161"/>
      <c r="S269" s="161"/>
      <c r="T269" s="162"/>
      <c r="U269" s="16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 t="s">
        <v>130</v>
      </c>
      <c r="AF269" s="151">
        <v>0</v>
      </c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31" ht="12.75">
      <c r="A270" s="153" t="s">
        <v>123</v>
      </c>
      <c r="B270" s="159" t="s">
        <v>62</v>
      </c>
      <c r="C270" s="189" t="s">
        <v>63</v>
      </c>
      <c r="D270" s="164"/>
      <c r="E270" s="169"/>
      <c r="F270" s="171"/>
      <c r="G270" s="171">
        <f>SUMIF(AE271:AE286,"&lt;&gt;NOR",G271:G286)</f>
        <v>0</v>
      </c>
      <c r="H270" s="171"/>
      <c r="I270" s="171">
        <f>SUM(I271:I286)</f>
        <v>56358.899999999994</v>
      </c>
      <c r="J270" s="171"/>
      <c r="K270" s="171">
        <f>SUM(K271:K286)</f>
        <v>28051.940000000002</v>
      </c>
      <c r="L270" s="171"/>
      <c r="M270" s="171">
        <f>SUM(M271:M286)</f>
        <v>0</v>
      </c>
      <c r="N270" s="165"/>
      <c r="O270" s="165">
        <f>SUM(O271:O286)</f>
        <v>36.945</v>
      </c>
      <c r="P270" s="165"/>
      <c r="Q270" s="165">
        <f>SUM(Q271:Q286)</f>
        <v>0</v>
      </c>
      <c r="R270" s="165"/>
      <c r="S270" s="165"/>
      <c r="T270" s="166"/>
      <c r="U270" s="165">
        <f>SUM(U271:U286)</f>
        <v>76.92999999999999</v>
      </c>
      <c r="AE270" t="s">
        <v>124</v>
      </c>
    </row>
    <row r="271" spans="1:60" ht="12.75" outlineLevel="1">
      <c r="A271" s="152">
        <v>75</v>
      </c>
      <c r="B271" s="158" t="s">
        <v>447</v>
      </c>
      <c r="C271" s="187" t="s">
        <v>448</v>
      </c>
      <c r="D271" s="160" t="s">
        <v>149</v>
      </c>
      <c r="E271" s="167">
        <v>87.2</v>
      </c>
      <c r="F271" s="170"/>
      <c r="G271" s="170">
        <f>E271*F271</f>
        <v>0</v>
      </c>
      <c r="H271" s="170">
        <v>62.26</v>
      </c>
      <c r="I271" s="170">
        <f>ROUND(E271*H271,2)</f>
        <v>5429.07</v>
      </c>
      <c r="J271" s="170">
        <v>94.24000000000001</v>
      </c>
      <c r="K271" s="170">
        <f>ROUND(E271*J271,2)</f>
        <v>8217.73</v>
      </c>
      <c r="L271" s="170">
        <v>20</v>
      </c>
      <c r="M271" s="170">
        <f>G271*(1+L271/100)</f>
        <v>0</v>
      </c>
      <c r="N271" s="161">
        <v>0.0708</v>
      </c>
      <c r="O271" s="161">
        <f>ROUND(E271*N271,5)</f>
        <v>6.17376</v>
      </c>
      <c r="P271" s="161">
        <v>0</v>
      </c>
      <c r="Q271" s="161">
        <f>ROUND(E271*P271,5)</f>
        <v>0</v>
      </c>
      <c r="R271" s="161"/>
      <c r="S271" s="161"/>
      <c r="T271" s="162">
        <v>0.268</v>
      </c>
      <c r="U271" s="161">
        <f>ROUND(E271*T271,2)</f>
        <v>23.37</v>
      </c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 t="s">
        <v>128</v>
      </c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ht="22.5" outlineLevel="1">
      <c r="A272" s="152"/>
      <c r="B272" s="158"/>
      <c r="C272" s="188" t="s">
        <v>449</v>
      </c>
      <c r="D272" s="163"/>
      <c r="E272" s="168">
        <v>87.2</v>
      </c>
      <c r="F272" s="170"/>
      <c r="G272" s="170"/>
      <c r="H272" s="170"/>
      <c r="I272" s="170"/>
      <c r="J272" s="170"/>
      <c r="K272" s="170"/>
      <c r="L272" s="170"/>
      <c r="M272" s="170"/>
      <c r="N272" s="161"/>
      <c r="O272" s="161"/>
      <c r="P272" s="161"/>
      <c r="Q272" s="161"/>
      <c r="R272" s="161"/>
      <c r="S272" s="161"/>
      <c r="T272" s="162"/>
      <c r="U272" s="16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 t="s">
        <v>130</v>
      </c>
      <c r="AF272" s="151">
        <v>0</v>
      </c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ht="12.75" outlineLevel="1">
      <c r="A273" s="152">
        <v>76</v>
      </c>
      <c r="B273" s="158" t="s">
        <v>450</v>
      </c>
      <c r="C273" s="187" t="s">
        <v>451</v>
      </c>
      <c r="D273" s="160" t="s">
        <v>149</v>
      </c>
      <c r="E273" s="167">
        <v>74.4</v>
      </c>
      <c r="F273" s="170"/>
      <c r="G273" s="170">
        <f>E273*F273</f>
        <v>0</v>
      </c>
      <c r="H273" s="170">
        <v>254.47</v>
      </c>
      <c r="I273" s="170">
        <f>ROUND(E273*H273,2)</f>
        <v>18932.57</v>
      </c>
      <c r="J273" s="170">
        <v>84.53</v>
      </c>
      <c r="K273" s="170">
        <f>ROUND(E273*J273,2)</f>
        <v>6289.03</v>
      </c>
      <c r="L273" s="170">
        <v>20</v>
      </c>
      <c r="M273" s="170">
        <f>G273*(1+L273/100)</f>
        <v>0</v>
      </c>
      <c r="N273" s="161">
        <v>0.1111</v>
      </c>
      <c r="O273" s="161">
        <f>ROUND(E273*N273,5)</f>
        <v>8.26584</v>
      </c>
      <c r="P273" s="161">
        <v>0</v>
      </c>
      <c r="Q273" s="161">
        <f>ROUND(E273*P273,5)</f>
        <v>0</v>
      </c>
      <c r="R273" s="161"/>
      <c r="S273" s="161"/>
      <c r="T273" s="162">
        <v>0.153</v>
      </c>
      <c r="U273" s="161">
        <f>ROUND(E273*T273,2)</f>
        <v>11.38</v>
      </c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 t="s">
        <v>128</v>
      </c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ht="12.75" outlineLevel="1">
      <c r="A274" s="152"/>
      <c r="B274" s="158"/>
      <c r="C274" s="188" t="s">
        <v>452</v>
      </c>
      <c r="D274" s="163"/>
      <c r="E274" s="168">
        <v>74.4</v>
      </c>
      <c r="F274" s="170"/>
      <c r="G274" s="170"/>
      <c r="H274" s="170"/>
      <c r="I274" s="170"/>
      <c r="J274" s="170"/>
      <c r="K274" s="170"/>
      <c r="L274" s="170"/>
      <c r="M274" s="170"/>
      <c r="N274" s="161"/>
      <c r="O274" s="161"/>
      <c r="P274" s="161"/>
      <c r="Q274" s="161"/>
      <c r="R274" s="161"/>
      <c r="S274" s="161"/>
      <c r="T274" s="162"/>
      <c r="U274" s="16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 t="s">
        <v>130</v>
      </c>
      <c r="AF274" s="151">
        <v>0</v>
      </c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ht="12.75" outlineLevel="1">
      <c r="A275" s="152">
        <v>77</v>
      </c>
      <c r="B275" s="158" t="s">
        <v>453</v>
      </c>
      <c r="C275" s="187" t="s">
        <v>454</v>
      </c>
      <c r="D275" s="160" t="s">
        <v>127</v>
      </c>
      <c r="E275" s="167">
        <v>8.6379</v>
      </c>
      <c r="F275" s="170"/>
      <c r="G275" s="170">
        <f>E275*F275</f>
        <v>0</v>
      </c>
      <c r="H275" s="170">
        <v>2207.92</v>
      </c>
      <c r="I275" s="170">
        <f>ROUND(E275*H275,2)</f>
        <v>19071.79</v>
      </c>
      <c r="J275" s="170">
        <v>962.0799999999999</v>
      </c>
      <c r="K275" s="170">
        <f>ROUND(E275*J275,2)</f>
        <v>8310.35</v>
      </c>
      <c r="L275" s="170">
        <v>20</v>
      </c>
      <c r="M275" s="170">
        <f>G275*(1+L275/100)</f>
        <v>0</v>
      </c>
      <c r="N275" s="161">
        <v>2.525</v>
      </c>
      <c r="O275" s="161">
        <f>ROUND(E275*N275,5)</f>
        <v>21.8107</v>
      </c>
      <c r="P275" s="161">
        <v>0</v>
      </c>
      <c r="Q275" s="161">
        <f>ROUND(E275*P275,5)</f>
        <v>0</v>
      </c>
      <c r="R275" s="161"/>
      <c r="S275" s="161"/>
      <c r="T275" s="162">
        <v>3.213</v>
      </c>
      <c r="U275" s="161">
        <f>ROUND(E275*T275,2)</f>
        <v>27.75</v>
      </c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 t="s">
        <v>128</v>
      </c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ht="12.75" outlineLevel="1">
      <c r="A276" s="152"/>
      <c r="B276" s="158"/>
      <c r="C276" s="188" t="s">
        <v>455</v>
      </c>
      <c r="D276" s="163"/>
      <c r="E276" s="168">
        <v>2.505</v>
      </c>
      <c r="F276" s="170"/>
      <c r="G276" s="170"/>
      <c r="H276" s="170"/>
      <c r="I276" s="170"/>
      <c r="J276" s="170"/>
      <c r="K276" s="170"/>
      <c r="L276" s="170"/>
      <c r="M276" s="170"/>
      <c r="N276" s="161"/>
      <c r="O276" s="161"/>
      <c r="P276" s="161"/>
      <c r="Q276" s="161"/>
      <c r="R276" s="161"/>
      <c r="S276" s="161"/>
      <c r="T276" s="162"/>
      <c r="U276" s="16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 t="s">
        <v>130</v>
      </c>
      <c r="AF276" s="151">
        <v>0</v>
      </c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ht="33.75" outlineLevel="1">
      <c r="A277" s="152"/>
      <c r="B277" s="158"/>
      <c r="C277" s="188" t="s">
        <v>456</v>
      </c>
      <c r="D277" s="163"/>
      <c r="E277" s="168">
        <v>5.5809</v>
      </c>
      <c r="F277" s="170"/>
      <c r="G277" s="170"/>
      <c r="H277" s="170"/>
      <c r="I277" s="170"/>
      <c r="J277" s="170"/>
      <c r="K277" s="170"/>
      <c r="L277" s="170"/>
      <c r="M277" s="170"/>
      <c r="N277" s="161"/>
      <c r="O277" s="161"/>
      <c r="P277" s="161"/>
      <c r="Q277" s="161"/>
      <c r="R277" s="161"/>
      <c r="S277" s="161"/>
      <c r="T277" s="162"/>
      <c r="U277" s="16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 t="s">
        <v>130</v>
      </c>
      <c r="AF277" s="151">
        <v>0</v>
      </c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ht="12.75" outlineLevel="1">
      <c r="A278" s="152"/>
      <c r="B278" s="158"/>
      <c r="C278" s="188" t="s">
        <v>457</v>
      </c>
      <c r="D278" s="163"/>
      <c r="E278" s="168">
        <v>0.552</v>
      </c>
      <c r="F278" s="170"/>
      <c r="G278" s="170"/>
      <c r="H278" s="170"/>
      <c r="I278" s="170"/>
      <c r="J278" s="170"/>
      <c r="K278" s="170"/>
      <c r="L278" s="170"/>
      <c r="M278" s="170"/>
      <c r="N278" s="161"/>
      <c r="O278" s="161"/>
      <c r="P278" s="161"/>
      <c r="Q278" s="161"/>
      <c r="R278" s="161"/>
      <c r="S278" s="161"/>
      <c r="T278" s="162"/>
      <c r="U278" s="16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 t="s">
        <v>130</v>
      </c>
      <c r="AF278" s="151">
        <v>0</v>
      </c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ht="22.5" outlineLevel="1">
      <c r="A279" s="152">
        <v>78</v>
      </c>
      <c r="B279" s="158" t="s">
        <v>458</v>
      </c>
      <c r="C279" s="187" t="s">
        <v>459</v>
      </c>
      <c r="D279" s="160" t="s">
        <v>166</v>
      </c>
      <c r="E279" s="167">
        <v>0.4443192</v>
      </c>
      <c r="F279" s="170"/>
      <c r="G279" s="170">
        <f>E279*F279</f>
        <v>0</v>
      </c>
      <c r="H279" s="170">
        <v>22340.01</v>
      </c>
      <c r="I279" s="170">
        <f>ROUND(E279*H279,2)</f>
        <v>9926.1</v>
      </c>
      <c r="J279" s="170">
        <v>5409.990000000002</v>
      </c>
      <c r="K279" s="170">
        <f>ROUND(E279*J279,2)</f>
        <v>2403.76</v>
      </c>
      <c r="L279" s="170">
        <v>20</v>
      </c>
      <c r="M279" s="170">
        <f>G279*(1+L279/100)</f>
        <v>0</v>
      </c>
      <c r="N279" s="161">
        <v>1.06625</v>
      </c>
      <c r="O279" s="161">
        <f>ROUND(E279*N279,5)</f>
        <v>0.47376</v>
      </c>
      <c r="P279" s="161">
        <v>0</v>
      </c>
      <c r="Q279" s="161">
        <f>ROUND(E279*P279,5)</f>
        <v>0</v>
      </c>
      <c r="R279" s="161"/>
      <c r="S279" s="161"/>
      <c r="T279" s="162">
        <v>15.231</v>
      </c>
      <c r="U279" s="161">
        <f>ROUND(E279*T279,2)</f>
        <v>6.77</v>
      </c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 t="s">
        <v>128</v>
      </c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ht="12.75" outlineLevel="1">
      <c r="A280" s="152"/>
      <c r="B280" s="158"/>
      <c r="C280" s="188" t="s">
        <v>460</v>
      </c>
      <c r="D280" s="163"/>
      <c r="E280" s="168">
        <v>0.1315626</v>
      </c>
      <c r="F280" s="170"/>
      <c r="G280" s="170"/>
      <c r="H280" s="170"/>
      <c r="I280" s="170"/>
      <c r="J280" s="170"/>
      <c r="K280" s="170"/>
      <c r="L280" s="170"/>
      <c r="M280" s="170"/>
      <c r="N280" s="161"/>
      <c r="O280" s="161"/>
      <c r="P280" s="161"/>
      <c r="Q280" s="161"/>
      <c r="R280" s="161"/>
      <c r="S280" s="161"/>
      <c r="T280" s="162"/>
      <c r="U280" s="16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 t="s">
        <v>130</v>
      </c>
      <c r="AF280" s="151">
        <v>0</v>
      </c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ht="33.75" outlineLevel="1">
      <c r="A281" s="152"/>
      <c r="B281" s="158"/>
      <c r="C281" s="188" t="s">
        <v>461</v>
      </c>
      <c r="D281" s="163"/>
      <c r="E281" s="168">
        <v>0.2765178</v>
      </c>
      <c r="F281" s="170"/>
      <c r="G281" s="170"/>
      <c r="H281" s="170"/>
      <c r="I281" s="170"/>
      <c r="J281" s="170"/>
      <c r="K281" s="170"/>
      <c r="L281" s="170"/>
      <c r="M281" s="170"/>
      <c r="N281" s="161"/>
      <c r="O281" s="161"/>
      <c r="P281" s="161"/>
      <c r="Q281" s="161"/>
      <c r="R281" s="161"/>
      <c r="S281" s="161"/>
      <c r="T281" s="162"/>
      <c r="U281" s="16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 t="s">
        <v>130</v>
      </c>
      <c r="AF281" s="151">
        <v>0</v>
      </c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ht="12.75" outlineLevel="1">
      <c r="A282" s="152"/>
      <c r="B282" s="158"/>
      <c r="C282" s="188" t="s">
        <v>462</v>
      </c>
      <c r="D282" s="163"/>
      <c r="E282" s="168">
        <v>0.0362388</v>
      </c>
      <c r="F282" s="170"/>
      <c r="G282" s="170"/>
      <c r="H282" s="170"/>
      <c r="I282" s="170"/>
      <c r="J282" s="170"/>
      <c r="K282" s="170"/>
      <c r="L282" s="170"/>
      <c r="M282" s="170"/>
      <c r="N282" s="161"/>
      <c r="O282" s="161"/>
      <c r="P282" s="161"/>
      <c r="Q282" s="161"/>
      <c r="R282" s="161"/>
      <c r="S282" s="161"/>
      <c r="T282" s="162"/>
      <c r="U282" s="16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 t="s">
        <v>130</v>
      </c>
      <c r="AF282" s="151">
        <v>0</v>
      </c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ht="22.5" outlineLevel="1">
      <c r="A283" s="152">
        <v>79</v>
      </c>
      <c r="B283" s="158" t="s">
        <v>463</v>
      </c>
      <c r="C283" s="187" t="s">
        <v>464</v>
      </c>
      <c r="D283" s="160" t="s">
        <v>149</v>
      </c>
      <c r="E283" s="167">
        <v>33</v>
      </c>
      <c r="F283" s="170"/>
      <c r="G283" s="170">
        <f>E283*F283</f>
        <v>0</v>
      </c>
      <c r="H283" s="170">
        <v>0.91</v>
      </c>
      <c r="I283" s="170">
        <f>ROUND(E283*H283,2)</f>
        <v>30.03</v>
      </c>
      <c r="J283" s="170">
        <v>85.79</v>
      </c>
      <c r="K283" s="170">
        <f>ROUND(E283*J283,2)</f>
        <v>2831.07</v>
      </c>
      <c r="L283" s="170">
        <v>20</v>
      </c>
      <c r="M283" s="170">
        <f>G283*(1+L283/100)</f>
        <v>0</v>
      </c>
      <c r="N283" s="161">
        <v>4E-05</v>
      </c>
      <c r="O283" s="161">
        <f>ROUND(E283*N283,5)</f>
        <v>0.00132</v>
      </c>
      <c r="P283" s="161">
        <v>0</v>
      </c>
      <c r="Q283" s="161">
        <f>ROUND(E283*P283,5)</f>
        <v>0</v>
      </c>
      <c r="R283" s="161"/>
      <c r="S283" s="161"/>
      <c r="T283" s="162">
        <v>0.232</v>
      </c>
      <c r="U283" s="161">
        <f>ROUND(E283*T283,2)</f>
        <v>7.66</v>
      </c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 t="s">
        <v>128</v>
      </c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ht="12.75" outlineLevel="1">
      <c r="A284" s="152"/>
      <c r="B284" s="158"/>
      <c r="C284" s="188" t="s">
        <v>465</v>
      </c>
      <c r="D284" s="163"/>
      <c r="E284" s="168">
        <v>33</v>
      </c>
      <c r="F284" s="170"/>
      <c r="G284" s="170"/>
      <c r="H284" s="170"/>
      <c r="I284" s="170"/>
      <c r="J284" s="170"/>
      <c r="K284" s="170"/>
      <c r="L284" s="170"/>
      <c r="M284" s="170"/>
      <c r="N284" s="161"/>
      <c r="O284" s="161"/>
      <c r="P284" s="161"/>
      <c r="Q284" s="161"/>
      <c r="R284" s="161"/>
      <c r="S284" s="161"/>
      <c r="T284" s="162"/>
      <c r="U284" s="16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 t="s">
        <v>130</v>
      </c>
      <c r="AF284" s="151">
        <v>0</v>
      </c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ht="12.75" outlineLevel="1">
      <c r="A285" s="152">
        <v>80</v>
      </c>
      <c r="B285" s="158" t="s">
        <v>466</v>
      </c>
      <c r="C285" s="187" t="s">
        <v>467</v>
      </c>
      <c r="D285" s="160" t="s">
        <v>149</v>
      </c>
      <c r="E285" s="167">
        <v>36.3</v>
      </c>
      <c r="F285" s="170"/>
      <c r="G285" s="170">
        <f>E285*F285</f>
        <v>0</v>
      </c>
      <c r="H285" s="170">
        <v>81.8</v>
      </c>
      <c r="I285" s="170">
        <f>ROUND(E285*H285,2)</f>
        <v>2969.34</v>
      </c>
      <c r="J285" s="170">
        <v>0</v>
      </c>
      <c r="K285" s="170">
        <f>ROUND(E285*J285,2)</f>
        <v>0</v>
      </c>
      <c r="L285" s="170">
        <v>20</v>
      </c>
      <c r="M285" s="170">
        <f>G285*(1+L285/100)</f>
        <v>0</v>
      </c>
      <c r="N285" s="161">
        <v>0.00605</v>
      </c>
      <c r="O285" s="161">
        <f>ROUND(E285*N285,5)</f>
        <v>0.21962</v>
      </c>
      <c r="P285" s="161">
        <v>0</v>
      </c>
      <c r="Q285" s="161">
        <f>ROUND(E285*P285,5)</f>
        <v>0</v>
      </c>
      <c r="R285" s="161"/>
      <c r="S285" s="161"/>
      <c r="T285" s="162">
        <v>0</v>
      </c>
      <c r="U285" s="161">
        <f>ROUND(E285*T285,2)</f>
        <v>0</v>
      </c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 t="s">
        <v>339</v>
      </c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ht="12.75" outlineLevel="1">
      <c r="A286" s="152"/>
      <c r="B286" s="158"/>
      <c r="C286" s="188" t="s">
        <v>468</v>
      </c>
      <c r="D286" s="163"/>
      <c r="E286" s="168">
        <v>36.3</v>
      </c>
      <c r="F286" s="170"/>
      <c r="G286" s="170"/>
      <c r="H286" s="170"/>
      <c r="I286" s="170"/>
      <c r="J286" s="170"/>
      <c r="K286" s="170"/>
      <c r="L286" s="170"/>
      <c r="M286" s="170"/>
      <c r="N286" s="161"/>
      <c r="O286" s="161"/>
      <c r="P286" s="161"/>
      <c r="Q286" s="161"/>
      <c r="R286" s="161"/>
      <c r="S286" s="161"/>
      <c r="T286" s="162"/>
      <c r="U286" s="16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 t="s">
        <v>130</v>
      </c>
      <c r="AF286" s="151">
        <v>0</v>
      </c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31" ht="12.75">
      <c r="A287" s="153" t="s">
        <v>123</v>
      </c>
      <c r="B287" s="159" t="s">
        <v>64</v>
      </c>
      <c r="C287" s="189" t="s">
        <v>65</v>
      </c>
      <c r="D287" s="164"/>
      <c r="E287" s="169"/>
      <c r="F287" s="171"/>
      <c r="G287" s="171">
        <f>SUMIF(AE288:AE292,"&lt;&gt;NOR",G288:G292)</f>
        <v>0</v>
      </c>
      <c r="H287" s="171"/>
      <c r="I287" s="171">
        <f>SUM(I288:I292)</f>
        <v>27671</v>
      </c>
      <c r="J287" s="171"/>
      <c r="K287" s="171">
        <f>SUM(K288:K292)</f>
        <v>54039</v>
      </c>
      <c r="L287" s="171"/>
      <c r="M287" s="171">
        <f>SUM(M288:M292)</f>
        <v>0</v>
      </c>
      <c r="N287" s="165"/>
      <c r="O287" s="165">
        <f>SUM(O288:O292)</f>
        <v>7.3255</v>
      </c>
      <c r="P287" s="165"/>
      <c r="Q287" s="165">
        <f>SUM(Q288:Q292)</f>
        <v>0</v>
      </c>
      <c r="R287" s="165"/>
      <c r="S287" s="165"/>
      <c r="T287" s="166"/>
      <c r="U287" s="165">
        <f>SUM(U288:U292)</f>
        <v>104.71</v>
      </c>
      <c r="AE287" t="s">
        <v>124</v>
      </c>
    </row>
    <row r="288" spans="1:60" ht="22.5" outlineLevel="1">
      <c r="A288" s="152">
        <v>81</v>
      </c>
      <c r="B288" s="158" t="s">
        <v>469</v>
      </c>
      <c r="C288" s="187" t="s">
        <v>470</v>
      </c>
      <c r="D288" s="160" t="s">
        <v>149</v>
      </c>
      <c r="E288" s="167">
        <v>350</v>
      </c>
      <c r="F288" s="170"/>
      <c r="G288" s="170">
        <f>E288*F288</f>
        <v>0</v>
      </c>
      <c r="H288" s="170">
        <v>79.06</v>
      </c>
      <c r="I288" s="170">
        <f>ROUND(E288*H288,2)</f>
        <v>27671</v>
      </c>
      <c r="J288" s="170">
        <v>101.94</v>
      </c>
      <c r="K288" s="170">
        <f>ROUND(E288*J288,2)</f>
        <v>35679</v>
      </c>
      <c r="L288" s="170">
        <v>20</v>
      </c>
      <c r="M288" s="170">
        <f>G288*(1+L288/100)</f>
        <v>0</v>
      </c>
      <c r="N288" s="161">
        <v>0.02093</v>
      </c>
      <c r="O288" s="161">
        <f>ROUND(E288*N288,5)</f>
        <v>7.3255</v>
      </c>
      <c r="P288" s="161">
        <v>0</v>
      </c>
      <c r="Q288" s="161">
        <f>ROUND(E288*P288,5)</f>
        <v>0</v>
      </c>
      <c r="R288" s="161"/>
      <c r="S288" s="161"/>
      <c r="T288" s="162">
        <v>0.29917</v>
      </c>
      <c r="U288" s="161">
        <f>ROUND(E288*T288,2)</f>
        <v>104.71</v>
      </c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 t="s">
        <v>306</v>
      </c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ht="12.75" outlineLevel="1">
      <c r="A289" s="152"/>
      <c r="B289" s="158"/>
      <c r="C289" s="188" t="s">
        <v>471</v>
      </c>
      <c r="D289" s="163"/>
      <c r="E289" s="168">
        <v>350</v>
      </c>
      <c r="F289" s="170"/>
      <c r="G289" s="170"/>
      <c r="H289" s="170"/>
      <c r="I289" s="170"/>
      <c r="J289" s="170"/>
      <c r="K289" s="170"/>
      <c r="L289" s="170"/>
      <c r="M289" s="170"/>
      <c r="N289" s="161"/>
      <c r="O289" s="161"/>
      <c r="P289" s="161"/>
      <c r="Q289" s="161"/>
      <c r="R289" s="161"/>
      <c r="S289" s="161"/>
      <c r="T289" s="162"/>
      <c r="U289" s="16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 t="s">
        <v>130</v>
      </c>
      <c r="AF289" s="151">
        <v>0</v>
      </c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ht="12.75" outlineLevel="1">
      <c r="A290" s="152">
        <v>82</v>
      </c>
      <c r="B290" s="158" t="s">
        <v>472</v>
      </c>
      <c r="C290" s="187" t="s">
        <v>473</v>
      </c>
      <c r="D290" s="160" t="s">
        <v>149</v>
      </c>
      <c r="E290" s="167">
        <v>244.79999999999998</v>
      </c>
      <c r="F290" s="170"/>
      <c r="G290" s="170">
        <f>E290*F290</f>
        <v>0</v>
      </c>
      <c r="H290" s="170">
        <v>0</v>
      </c>
      <c r="I290" s="170">
        <f>ROUND(E290*H290,2)</f>
        <v>0</v>
      </c>
      <c r="J290" s="170">
        <v>75</v>
      </c>
      <c r="K290" s="170">
        <f>ROUND(E290*J290,2)</f>
        <v>18360</v>
      </c>
      <c r="L290" s="170">
        <v>20</v>
      </c>
      <c r="M290" s="170">
        <f>G290*(1+L290/100)</f>
        <v>0</v>
      </c>
      <c r="N290" s="161">
        <v>0</v>
      </c>
      <c r="O290" s="161">
        <f>ROUND(E290*N290,5)</f>
        <v>0</v>
      </c>
      <c r="P290" s="161">
        <v>0</v>
      </c>
      <c r="Q290" s="161">
        <f>ROUND(E290*P290,5)</f>
        <v>0</v>
      </c>
      <c r="R290" s="161"/>
      <c r="S290" s="161"/>
      <c r="T290" s="162">
        <v>0</v>
      </c>
      <c r="U290" s="161">
        <f>ROUND(E290*T290,2)</f>
        <v>0</v>
      </c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 t="s">
        <v>128</v>
      </c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ht="12.75" outlineLevel="1">
      <c r="A291" s="152"/>
      <c r="B291" s="158"/>
      <c r="C291" s="188" t="s">
        <v>411</v>
      </c>
      <c r="D291" s="163"/>
      <c r="E291" s="168">
        <v>125.4</v>
      </c>
      <c r="F291" s="170"/>
      <c r="G291" s="170"/>
      <c r="H291" s="170"/>
      <c r="I291" s="170"/>
      <c r="J291" s="170"/>
      <c r="K291" s="170"/>
      <c r="L291" s="170"/>
      <c r="M291" s="170"/>
      <c r="N291" s="161"/>
      <c r="O291" s="161"/>
      <c r="P291" s="161"/>
      <c r="Q291" s="161"/>
      <c r="R291" s="161"/>
      <c r="S291" s="161"/>
      <c r="T291" s="162"/>
      <c r="U291" s="16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 t="s">
        <v>130</v>
      </c>
      <c r="AF291" s="151">
        <v>0</v>
      </c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ht="22.5" outlineLevel="1">
      <c r="A292" s="152"/>
      <c r="B292" s="158"/>
      <c r="C292" s="188" t="s">
        <v>412</v>
      </c>
      <c r="D292" s="163"/>
      <c r="E292" s="168">
        <v>119.4</v>
      </c>
      <c r="F292" s="170"/>
      <c r="G292" s="170"/>
      <c r="H292" s="170"/>
      <c r="I292" s="170"/>
      <c r="J292" s="170"/>
      <c r="K292" s="170"/>
      <c r="L292" s="170"/>
      <c r="M292" s="170"/>
      <c r="N292" s="161"/>
      <c r="O292" s="161"/>
      <c r="P292" s="161"/>
      <c r="Q292" s="161"/>
      <c r="R292" s="161"/>
      <c r="S292" s="161"/>
      <c r="T292" s="162"/>
      <c r="U292" s="16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 t="s">
        <v>130</v>
      </c>
      <c r="AF292" s="151">
        <v>0</v>
      </c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31" ht="12.75">
      <c r="A293" s="153" t="s">
        <v>123</v>
      </c>
      <c r="B293" s="159" t="s">
        <v>66</v>
      </c>
      <c r="C293" s="189" t="s">
        <v>67</v>
      </c>
      <c r="D293" s="164"/>
      <c r="E293" s="169"/>
      <c r="F293" s="171"/>
      <c r="G293" s="171">
        <f>SUMIF(AE294:AE294,"&lt;&gt;NOR",G294:G294)</f>
        <v>0</v>
      </c>
      <c r="H293" s="171"/>
      <c r="I293" s="171">
        <f>SUM(I294:I294)</f>
        <v>359.86</v>
      </c>
      <c r="J293" s="171"/>
      <c r="K293" s="171">
        <f>SUM(K294:K294)</f>
        <v>24487.34</v>
      </c>
      <c r="L293" s="171"/>
      <c r="M293" s="171">
        <f>SUM(M294:M294)</f>
        <v>0</v>
      </c>
      <c r="N293" s="165"/>
      <c r="O293" s="165">
        <f>SUM(O294:O294)</f>
        <v>0.00979</v>
      </c>
      <c r="P293" s="165"/>
      <c r="Q293" s="165">
        <f>SUM(Q294:Q294)</f>
        <v>0</v>
      </c>
      <c r="R293" s="165"/>
      <c r="S293" s="165"/>
      <c r="T293" s="166"/>
      <c r="U293" s="165">
        <f>SUM(U294:U294)</f>
        <v>86.66</v>
      </c>
      <c r="AE293" t="s">
        <v>124</v>
      </c>
    </row>
    <row r="294" spans="1:60" ht="12.75" outlineLevel="1">
      <c r="A294" s="152">
        <v>83</v>
      </c>
      <c r="B294" s="158" t="s">
        <v>474</v>
      </c>
      <c r="C294" s="187" t="s">
        <v>475</v>
      </c>
      <c r="D294" s="160" t="s">
        <v>149</v>
      </c>
      <c r="E294" s="167">
        <v>244.8</v>
      </c>
      <c r="F294" s="170"/>
      <c r="G294" s="170">
        <f>E294*F294</f>
        <v>0</v>
      </c>
      <c r="H294" s="170">
        <v>1.47</v>
      </c>
      <c r="I294" s="170">
        <f>ROUND(E294*H294,2)</f>
        <v>359.86</v>
      </c>
      <c r="J294" s="170">
        <v>100.03</v>
      </c>
      <c r="K294" s="170">
        <f>ROUND(E294*J294,2)</f>
        <v>24487.34</v>
      </c>
      <c r="L294" s="170">
        <v>20</v>
      </c>
      <c r="M294" s="170">
        <f>G294*(1+L294/100)</f>
        <v>0</v>
      </c>
      <c r="N294" s="161">
        <v>4E-05</v>
      </c>
      <c r="O294" s="161">
        <f>ROUND(E294*N294,5)</f>
        <v>0.00979</v>
      </c>
      <c r="P294" s="161">
        <v>0</v>
      </c>
      <c r="Q294" s="161">
        <f>ROUND(E294*P294,5)</f>
        <v>0</v>
      </c>
      <c r="R294" s="161"/>
      <c r="S294" s="161"/>
      <c r="T294" s="162">
        <v>0.354</v>
      </c>
      <c r="U294" s="161">
        <f>ROUND(E294*T294,2)</f>
        <v>86.66</v>
      </c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 t="s">
        <v>128</v>
      </c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31" ht="12.75">
      <c r="A295" s="153" t="s">
        <v>123</v>
      </c>
      <c r="B295" s="159" t="s">
        <v>68</v>
      </c>
      <c r="C295" s="189" t="s">
        <v>69</v>
      </c>
      <c r="D295" s="164"/>
      <c r="E295" s="169"/>
      <c r="F295" s="171"/>
      <c r="G295" s="171">
        <f>SUMIF(AE296:AE296,"&lt;&gt;NOR",G296:G296)</f>
        <v>0</v>
      </c>
      <c r="H295" s="171"/>
      <c r="I295" s="171">
        <f>SUM(I296:I296)</f>
        <v>0</v>
      </c>
      <c r="J295" s="171"/>
      <c r="K295" s="171">
        <f>SUM(K296:K296)</f>
        <v>127147.15</v>
      </c>
      <c r="L295" s="171"/>
      <c r="M295" s="171">
        <f>SUM(M296:M296)</f>
        <v>0</v>
      </c>
      <c r="N295" s="165"/>
      <c r="O295" s="165">
        <f>SUM(O296:O296)</f>
        <v>0</v>
      </c>
      <c r="P295" s="165"/>
      <c r="Q295" s="165">
        <f>SUM(Q296:Q296)</f>
        <v>0</v>
      </c>
      <c r="R295" s="165"/>
      <c r="S295" s="165"/>
      <c r="T295" s="166"/>
      <c r="U295" s="165">
        <f>SUM(U296:U296)</f>
        <v>146.47</v>
      </c>
      <c r="AE295" t="s">
        <v>124</v>
      </c>
    </row>
    <row r="296" spans="1:60" ht="12.75" outlineLevel="1">
      <c r="A296" s="152">
        <v>84</v>
      </c>
      <c r="B296" s="158" t="s">
        <v>476</v>
      </c>
      <c r="C296" s="187" t="s">
        <v>477</v>
      </c>
      <c r="D296" s="160" t="s">
        <v>166</v>
      </c>
      <c r="E296" s="167">
        <v>477.1</v>
      </c>
      <c r="F296" s="170"/>
      <c r="G296" s="170">
        <f>E296*F296</f>
        <v>0</v>
      </c>
      <c r="H296" s="170">
        <v>0</v>
      </c>
      <c r="I296" s="170">
        <f>ROUND(E296*H296,2)</f>
        <v>0</v>
      </c>
      <c r="J296" s="170">
        <v>266.5</v>
      </c>
      <c r="K296" s="170">
        <f>ROUND(E296*J296,2)</f>
        <v>127147.15</v>
      </c>
      <c r="L296" s="170">
        <v>20</v>
      </c>
      <c r="M296" s="170">
        <f>G296*(1+L296/100)</f>
        <v>0</v>
      </c>
      <c r="N296" s="161">
        <v>0</v>
      </c>
      <c r="O296" s="161">
        <f>ROUND(E296*N296,5)</f>
        <v>0</v>
      </c>
      <c r="P296" s="161">
        <v>0</v>
      </c>
      <c r="Q296" s="161">
        <f>ROUND(E296*P296,5)</f>
        <v>0</v>
      </c>
      <c r="R296" s="161"/>
      <c r="S296" s="161"/>
      <c r="T296" s="162">
        <v>0.307</v>
      </c>
      <c r="U296" s="161">
        <f>ROUND(E296*T296,2)</f>
        <v>146.47</v>
      </c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 t="s">
        <v>128</v>
      </c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31" ht="12.75">
      <c r="A297" s="153" t="s">
        <v>123</v>
      </c>
      <c r="B297" s="159" t="s">
        <v>70</v>
      </c>
      <c r="C297" s="189" t="s">
        <v>71</v>
      </c>
      <c r="D297" s="164"/>
      <c r="E297" s="169"/>
      <c r="F297" s="171"/>
      <c r="G297" s="171">
        <f>SUMIF(AE298:AE304,"&lt;&gt;NOR",G298:G304)</f>
        <v>0</v>
      </c>
      <c r="H297" s="171"/>
      <c r="I297" s="171">
        <f>SUM(I298:I304)</f>
        <v>18798.62</v>
      </c>
      <c r="J297" s="171"/>
      <c r="K297" s="171">
        <f>SUM(K298:K304)</f>
        <v>17967.280000000002</v>
      </c>
      <c r="L297" s="171"/>
      <c r="M297" s="171">
        <f>SUM(M298:M304)</f>
        <v>0</v>
      </c>
      <c r="N297" s="165"/>
      <c r="O297" s="165">
        <f>SUM(O298:O304)</f>
        <v>1.0355400000000001</v>
      </c>
      <c r="P297" s="165"/>
      <c r="Q297" s="165">
        <f>SUM(Q298:Q304)</f>
        <v>0</v>
      </c>
      <c r="R297" s="165"/>
      <c r="S297" s="165"/>
      <c r="T297" s="166"/>
      <c r="U297" s="165">
        <f>SUM(U298:U304)</f>
        <v>50.150000000000006</v>
      </c>
      <c r="AE297" t="s">
        <v>124</v>
      </c>
    </row>
    <row r="298" spans="1:60" ht="22.5" outlineLevel="1">
      <c r="A298" s="152">
        <v>85</v>
      </c>
      <c r="B298" s="158" t="s">
        <v>478</v>
      </c>
      <c r="C298" s="187" t="s">
        <v>479</v>
      </c>
      <c r="D298" s="160" t="s">
        <v>149</v>
      </c>
      <c r="E298" s="167">
        <v>151</v>
      </c>
      <c r="F298" s="170"/>
      <c r="G298" s="170">
        <f>E298*F298</f>
        <v>0</v>
      </c>
      <c r="H298" s="170">
        <v>102.59</v>
      </c>
      <c r="I298" s="170">
        <f>ROUND(E298*H298,2)</f>
        <v>15491.09</v>
      </c>
      <c r="J298" s="170">
        <v>93.91</v>
      </c>
      <c r="K298" s="170">
        <f>ROUND(E298*J298,2)</f>
        <v>14180.41</v>
      </c>
      <c r="L298" s="170">
        <v>20</v>
      </c>
      <c r="M298" s="170">
        <f>G298*(1+L298/100)</f>
        <v>0</v>
      </c>
      <c r="N298" s="161">
        <v>0.0058</v>
      </c>
      <c r="O298" s="161">
        <f>ROUND(E298*N298,5)</f>
        <v>0.8758</v>
      </c>
      <c r="P298" s="161">
        <v>0</v>
      </c>
      <c r="Q298" s="161">
        <f>ROUND(E298*P298,5)</f>
        <v>0</v>
      </c>
      <c r="R298" s="161"/>
      <c r="S298" s="161"/>
      <c r="T298" s="162">
        <v>0.26669</v>
      </c>
      <c r="U298" s="161">
        <f>ROUND(E298*T298,2)</f>
        <v>40.27</v>
      </c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 t="s">
        <v>306</v>
      </c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ht="22.5" outlineLevel="1">
      <c r="A299" s="152">
        <v>86</v>
      </c>
      <c r="B299" s="158" t="s">
        <v>480</v>
      </c>
      <c r="C299" s="187" t="s">
        <v>481</v>
      </c>
      <c r="D299" s="160" t="s">
        <v>149</v>
      </c>
      <c r="E299" s="167">
        <v>25</v>
      </c>
      <c r="F299" s="170"/>
      <c r="G299" s="170">
        <f>E299*F299</f>
        <v>0</v>
      </c>
      <c r="H299" s="170">
        <v>115.26</v>
      </c>
      <c r="I299" s="170">
        <f>ROUND(E299*H299,2)</f>
        <v>2881.5</v>
      </c>
      <c r="J299" s="170">
        <v>113.74</v>
      </c>
      <c r="K299" s="170">
        <f>ROUND(E299*J299,2)</f>
        <v>2843.5</v>
      </c>
      <c r="L299" s="170">
        <v>20</v>
      </c>
      <c r="M299" s="170">
        <f>G299*(1+L299/100)</f>
        <v>0</v>
      </c>
      <c r="N299" s="161">
        <v>0.00638</v>
      </c>
      <c r="O299" s="161">
        <f>ROUND(E299*N299,5)</f>
        <v>0.1595</v>
      </c>
      <c r="P299" s="161">
        <v>0</v>
      </c>
      <c r="Q299" s="161">
        <f>ROUND(E299*P299,5)</f>
        <v>0</v>
      </c>
      <c r="R299" s="161"/>
      <c r="S299" s="161"/>
      <c r="T299" s="162">
        <v>0.32519</v>
      </c>
      <c r="U299" s="161">
        <f>ROUND(E299*T299,2)</f>
        <v>8.13</v>
      </c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 t="s">
        <v>306</v>
      </c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ht="12.75" outlineLevel="1">
      <c r="A300" s="152"/>
      <c r="B300" s="158"/>
      <c r="C300" s="188" t="s">
        <v>482</v>
      </c>
      <c r="D300" s="163"/>
      <c r="E300" s="168">
        <v>25</v>
      </c>
      <c r="F300" s="170"/>
      <c r="G300" s="170"/>
      <c r="H300" s="170"/>
      <c r="I300" s="170"/>
      <c r="J300" s="170"/>
      <c r="K300" s="170"/>
      <c r="L300" s="170"/>
      <c r="M300" s="170"/>
      <c r="N300" s="161"/>
      <c r="O300" s="161"/>
      <c r="P300" s="161"/>
      <c r="Q300" s="161"/>
      <c r="R300" s="161"/>
      <c r="S300" s="161"/>
      <c r="T300" s="162"/>
      <c r="U300" s="16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 t="s">
        <v>130</v>
      </c>
      <c r="AF300" s="151">
        <v>0</v>
      </c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ht="22.5" outlineLevel="1">
      <c r="A301" s="152">
        <v>87</v>
      </c>
      <c r="B301" s="158" t="s">
        <v>483</v>
      </c>
      <c r="C301" s="187" t="s">
        <v>484</v>
      </c>
      <c r="D301" s="160" t="s">
        <v>188</v>
      </c>
      <c r="E301" s="167">
        <v>1</v>
      </c>
      <c r="F301" s="170"/>
      <c r="G301" s="170">
        <f>E301*F301</f>
        <v>0</v>
      </c>
      <c r="H301" s="170">
        <v>426.03</v>
      </c>
      <c r="I301" s="170">
        <f>ROUND(E301*H301,2)</f>
        <v>426.03</v>
      </c>
      <c r="J301" s="170">
        <v>36.97000000000003</v>
      </c>
      <c r="K301" s="170">
        <f>ROUND(E301*J301,2)</f>
        <v>36.97</v>
      </c>
      <c r="L301" s="170">
        <v>20</v>
      </c>
      <c r="M301" s="170">
        <f>G301*(1+L301/100)</f>
        <v>0</v>
      </c>
      <c r="N301" s="161">
        <v>0.00024</v>
      </c>
      <c r="O301" s="161">
        <f>ROUND(E301*N301,5)</f>
        <v>0.00024</v>
      </c>
      <c r="P301" s="161">
        <v>0</v>
      </c>
      <c r="Q301" s="161">
        <f>ROUND(E301*P301,5)</f>
        <v>0</v>
      </c>
      <c r="R301" s="161"/>
      <c r="S301" s="161"/>
      <c r="T301" s="162">
        <v>0.1</v>
      </c>
      <c r="U301" s="161">
        <f>ROUND(E301*T301,2)</f>
        <v>0.1</v>
      </c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 t="s">
        <v>128</v>
      </c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ht="12.75" outlineLevel="1">
      <c r="A302" s="152"/>
      <c r="B302" s="158"/>
      <c r="C302" s="188" t="s">
        <v>485</v>
      </c>
      <c r="D302" s="163"/>
      <c r="E302" s="168">
        <v>1</v>
      </c>
      <c r="F302" s="170"/>
      <c r="G302" s="170"/>
      <c r="H302" s="170"/>
      <c r="I302" s="170"/>
      <c r="J302" s="170"/>
      <c r="K302" s="170"/>
      <c r="L302" s="170"/>
      <c r="M302" s="170"/>
      <c r="N302" s="161"/>
      <c r="O302" s="161"/>
      <c r="P302" s="161"/>
      <c r="Q302" s="161"/>
      <c r="R302" s="161"/>
      <c r="S302" s="161"/>
      <c r="T302" s="162"/>
      <c r="U302" s="16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 t="s">
        <v>130</v>
      </c>
      <c r="AF302" s="151">
        <v>0</v>
      </c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ht="12.75" outlineLevel="1">
      <c r="A303" s="152"/>
      <c r="B303" s="158"/>
      <c r="C303" s="188" t="s">
        <v>486</v>
      </c>
      <c r="D303" s="163"/>
      <c r="E303" s="168"/>
      <c r="F303" s="170"/>
      <c r="G303" s="170"/>
      <c r="H303" s="170"/>
      <c r="I303" s="170"/>
      <c r="J303" s="170"/>
      <c r="K303" s="170"/>
      <c r="L303" s="170"/>
      <c r="M303" s="170"/>
      <c r="N303" s="161"/>
      <c r="O303" s="161"/>
      <c r="P303" s="161"/>
      <c r="Q303" s="161"/>
      <c r="R303" s="161"/>
      <c r="S303" s="161"/>
      <c r="T303" s="162"/>
      <c r="U303" s="16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 t="s">
        <v>130</v>
      </c>
      <c r="AF303" s="151">
        <v>0</v>
      </c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ht="12.75" outlineLevel="1">
      <c r="A304" s="152">
        <v>88</v>
      </c>
      <c r="B304" s="158" t="s">
        <v>487</v>
      </c>
      <c r="C304" s="187" t="s">
        <v>488</v>
      </c>
      <c r="D304" s="160" t="s">
        <v>166</v>
      </c>
      <c r="E304" s="167">
        <v>1.03</v>
      </c>
      <c r="F304" s="170"/>
      <c r="G304" s="170">
        <f>E304*F304</f>
        <v>0</v>
      </c>
      <c r="H304" s="170">
        <v>0</v>
      </c>
      <c r="I304" s="170">
        <f>ROUND(E304*H304,2)</f>
        <v>0</v>
      </c>
      <c r="J304" s="170">
        <v>880</v>
      </c>
      <c r="K304" s="170">
        <f>ROUND(E304*J304,2)</f>
        <v>906.4</v>
      </c>
      <c r="L304" s="170">
        <v>20</v>
      </c>
      <c r="M304" s="170">
        <f>G304*(1+L304/100)</f>
        <v>0</v>
      </c>
      <c r="N304" s="161">
        <v>0</v>
      </c>
      <c r="O304" s="161">
        <f>ROUND(E304*N304,5)</f>
        <v>0</v>
      </c>
      <c r="P304" s="161">
        <v>0</v>
      </c>
      <c r="Q304" s="161">
        <f>ROUND(E304*P304,5)</f>
        <v>0</v>
      </c>
      <c r="R304" s="161"/>
      <c r="S304" s="161"/>
      <c r="T304" s="162">
        <v>1.598</v>
      </c>
      <c r="U304" s="161">
        <f>ROUND(E304*T304,2)</f>
        <v>1.65</v>
      </c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 t="s">
        <v>128</v>
      </c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31" ht="12.75">
      <c r="A305" s="153" t="s">
        <v>123</v>
      </c>
      <c r="B305" s="159" t="s">
        <v>72</v>
      </c>
      <c r="C305" s="189" t="s">
        <v>73</v>
      </c>
      <c r="D305" s="164"/>
      <c r="E305" s="169"/>
      <c r="F305" s="171"/>
      <c r="G305" s="171">
        <f>SUMIF(AE306:AE314,"&lt;&gt;NOR",G306:G314)</f>
        <v>0</v>
      </c>
      <c r="H305" s="171"/>
      <c r="I305" s="171">
        <f>SUM(I306:I314)</f>
        <v>112249.33</v>
      </c>
      <c r="J305" s="171"/>
      <c r="K305" s="171">
        <f>SUM(K306:K314)</f>
        <v>62659.68</v>
      </c>
      <c r="L305" s="171"/>
      <c r="M305" s="171">
        <f>SUM(M306:M314)</f>
        <v>0</v>
      </c>
      <c r="N305" s="165"/>
      <c r="O305" s="165">
        <f>SUM(O306:O314)</f>
        <v>2.9436</v>
      </c>
      <c r="P305" s="165"/>
      <c r="Q305" s="165">
        <f>SUM(Q306:Q314)</f>
        <v>0</v>
      </c>
      <c r="R305" s="165"/>
      <c r="S305" s="165"/>
      <c r="T305" s="166"/>
      <c r="U305" s="165">
        <f>SUM(U306:U314)</f>
        <v>118.76</v>
      </c>
      <c r="AE305" t="s">
        <v>124</v>
      </c>
    </row>
    <row r="306" spans="1:60" ht="22.5" outlineLevel="1">
      <c r="A306" s="152">
        <v>89</v>
      </c>
      <c r="B306" s="158" t="s">
        <v>489</v>
      </c>
      <c r="C306" s="187" t="s">
        <v>490</v>
      </c>
      <c r="D306" s="160" t="s">
        <v>149</v>
      </c>
      <c r="E306" s="167">
        <v>187.5</v>
      </c>
      <c r="F306" s="170"/>
      <c r="G306" s="170">
        <f>E306*F306</f>
        <v>0</v>
      </c>
      <c r="H306" s="170">
        <v>232.27</v>
      </c>
      <c r="I306" s="170">
        <f>ROUND(E306*H306,2)</f>
        <v>43550.63</v>
      </c>
      <c r="J306" s="170">
        <v>90.72999999999999</v>
      </c>
      <c r="K306" s="170">
        <f>ROUND(E306*J306,2)</f>
        <v>17011.88</v>
      </c>
      <c r="L306" s="170">
        <v>20</v>
      </c>
      <c r="M306" s="170">
        <f>G306*(1+L306/100)</f>
        <v>0</v>
      </c>
      <c r="N306" s="161">
        <v>0.00724</v>
      </c>
      <c r="O306" s="161">
        <f>ROUND(E306*N306,5)</f>
        <v>1.3575</v>
      </c>
      <c r="P306" s="161">
        <v>0</v>
      </c>
      <c r="Q306" s="161">
        <f>ROUND(E306*P306,5)</f>
        <v>0</v>
      </c>
      <c r="R306" s="161"/>
      <c r="S306" s="161"/>
      <c r="T306" s="162">
        <v>0.23915</v>
      </c>
      <c r="U306" s="161">
        <f>ROUND(E306*T306,2)</f>
        <v>44.84</v>
      </c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 t="s">
        <v>306</v>
      </c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ht="22.5" outlineLevel="1">
      <c r="A307" s="152"/>
      <c r="B307" s="158"/>
      <c r="C307" s="188" t="s">
        <v>491</v>
      </c>
      <c r="D307" s="163"/>
      <c r="E307" s="168">
        <v>187.5</v>
      </c>
      <c r="F307" s="170"/>
      <c r="G307" s="170"/>
      <c r="H307" s="170"/>
      <c r="I307" s="170"/>
      <c r="J307" s="170"/>
      <c r="K307" s="170"/>
      <c r="L307" s="170"/>
      <c r="M307" s="170"/>
      <c r="N307" s="161"/>
      <c r="O307" s="161"/>
      <c r="P307" s="161"/>
      <c r="Q307" s="161"/>
      <c r="R307" s="161"/>
      <c r="S307" s="161"/>
      <c r="T307" s="162"/>
      <c r="U307" s="16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 t="s">
        <v>130</v>
      </c>
      <c r="AF307" s="151">
        <v>0</v>
      </c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ht="22.5" outlineLevel="1">
      <c r="A308" s="152">
        <v>90</v>
      </c>
      <c r="B308" s="158" t="s">
        <v>492</v>
      </c>
      <c r="C308" s="187" t="s">
        <v>493</v>
      </c>
      <c r="D308" s="160" t="s">
        <v>149</v>
      </c>
      <c r="E308" s="167">
        <v>170</v>
      </c>
      <c r="F308" s="170"/>
      <c r="G308" s="170">
        <f>E308*F308</f>
        <v>0</v>
      </c>
      <c r="H308" s="170">
        <v>174.11</v>
      </c>
      <c r="I308" s="170">
        <f>ROUND(E308*H308,2)</f>
        <v>29598.7</v>
      </c>
      <c r="J308" s="170">
        <v>71.38999999999999</v>
      </c>
      <c r="K308" s="170">
        <f>ROUND(E308*J308,2)</f>
        <v>12136.3</v>
      </c>
      <c r="L308" s="170">
        <v>20</v>
      </c>
      <c r="M308" s="170">
        <f>G308*(1+L308/100)</f>
        <v>0</v>
      </c>
      <c r="N308" s="161">
        <v>0.00403</v>
      </c>
      <c r="O308" s="161">
        <f>ROUND(E308*N308,5)</f>
        <v>0.6851</v>
      </c>
      <c r="P308" s="161">
        <v>0</v>
      </c>
      <c r="Q308" s="161">
        <f>ROUND(E308*P308,5)</f>
        <v>0</v>
      </c>
      <c r="R308" s="161"/>
      <c r="S308" s="161"/>
      <c r="T308" s="162">
        <v>0.207</v>
      </c>
      <c r="U308" s="161">
        <f>ROUND(E308*T308,2)</f>
        <v>35.19</v>
      </c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 t="s">
        <v>128</v>
      </c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ht="22.5" outlineLevel="1">
      <c r="A309" s="152"/>
      <c r="B309" s="158"/>
      <c r="C309" s="188" t="s">
        <v>494</v>
      </c>
      <c r="D309" s="163"/>
      <c r="E309" s="168">
        <v>170</v>
      </c>
      <c r="F309" s="170"/>
      <c r="G309" s="170"/>
      <c r="H309" s="170"/>
      <c r="I309" s="170"/>
      <c r="J309" s="170"/>
      <c r="K309" s="170"/>
      <c r="L309" s="170"/>
      <c r="M309" s="170"/>
      <c r="N309" s="161"/>
      <c r="O309" s="161"/>
      <c r="P309" s="161"/>
      <c r="Q309" s="161"/>
      <c r="R309" s="161"/>
      <c r="S309" s="161"/>
      <c r="T309" s="162"/>
      <c r="U309" s="16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 t="s">
        <v>130</v>
      </c>
      <c r="AF309" s="151">
        <v>0</v>
      </c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ht="22.5" outlineLevel="1">
      <c r="A310" s="152">
        <v>91</v>
      </c>
      <c r="B310" s="158" t="s">
        <v>495</v>
      </c>
      <c r="C310" s="187" t="s">
        <v>496</v>
      </c>
      <c r="D310" s="160" t="s">
        <v>149</v>
      </c>
      <c r="E310" s="167">
        <v>170</v>
      </c>
      <c r="F310" s="170"/>
      <c r="G310" s="170">
        <f>E310*F310</f>
        <v>0</v>
      </c>
      <c r="H310" s="170">
        <v>230</v>
      </c>
      <c r="I310" s="170">
        <f>ROUND(E310*H310,2)</f>
        <v>39100</v>
      </c>
      <c r="J310" s="170">
        <v>73.94999999999999</v>
      </c>
      <c r="K310" s="170">
        <f>ROUND(E310*J310,2)</f>
        <v>12571.5</v>
      </c>
      <c r="L310" s="170">
        <v>20</v>
      </c>
      <c r="M310" s="170">
        <f>G310*(1+L310/100)</f>
        <v>0</v>
      </c>
      <c r="N310" s="161">
        <v>0.0053</v>
      </c>
      <c r="O310" s="161">
        <f>ROUND(E310*N310,5)</f>
        <v>0.901</v>
      </c>
      <c r="P310" s="161">
        <v>0</v>
      </c>
      <c r="Q310" s="161">
        <f>ROUND(E310*P310,5)</f>
        <v>0</v>
      </c>
      <c r="R310" s="161"/>
      <c r="S310" s="161"/>
      <c r="T310" s="162">
        <v>0.2</v>
      </c>
      <c r="U310" s="161">
        <f>ROUND(E310*T310,2)</f>
        <v>34</v>
      </c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 t="s">
        <v>128</v>
      </c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ht="22.5" outlineLevel="1">
      <c r="A311" s="152"/>
      <c r="B311" s="158"/>
      <c r="C311" s="188" t="s">
        <v>494</v>
      </c>
      <c r="D311" s="163"/>
      <c r="E311" s="168">
        <v>170</v>
      </c>
      <c r="F311" s="170"/>
      <c r="G311" s="170"/>
      <c r="H311" s="170"/>
      <c r="I311" s="170"/>
      <c r="J311" s="170"/>
      <c r="K311" s="170"/>
      <c r="L311" s="170"/>
      <c r="M311" s="170"/>
      <c r="N311" s="161"/>
      <c r="O311" s="161"/>
      <c r="P311" s="161"/>
      <c r="Q311" s="161"/>
      <c r="R311" s="161"/>
      <c r="S311" s="161"/>
      <c r="T311" s="162"/>
      <c r="U311" s="16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 t="s">
        <v>130</v>
      </c>
      <c r="AF311" s="151">
        <v>0</v>
      </c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ht="12.75" outlineLevel="1">
      <c r="A312" s="152">
        <v>92</v>
      </c>
      <c r="B312" s="158" t="s">
        <v>497</v>
      </c>
      <c r="C312" s="187" t="s">
        <v>498</v>
      </c>
      <c r="D312" s="160" t="s">
        <v>499</v>
      </c>
      <c r="E312" s="167">
        <v>15</v>
      </c>
      <c r="F312" s="170"/>
      <c r="G312" s="170">
        <f>E312*F312</f>
        <v>0</v>
      </c>
      <c r="H312" s="170">
        <v>0</v>
      </c>
      <c r="I312" s="170">
        <f>ROUND(E312*H312,2)</f>
        <v>0</v>
      </c>
      <c r="J312" s="170">
        <v>1200</v>
      </c>
      <c r="K312" s="170">
        <f>ROUND(E312*J312,2)</f>
        <v>18000</v>
      </c>
      <c r="L312" s="170">
        <v>20</v>
      </c>
      <c r="M312" s="170">
        <f>G312*(1+L312/100)</f>
        <v>0</v>
      </c>
      <c r="N312" s="161">
        <v>0</v>
      </c>
      <c r="O312" s="161">
        <f>ROUND(E312*N312,5)</f>
        <v>0</v>
      </c>
      <c r="P312" s="161">
        <v>0</v>
      </c>
      <c r="Q312" s="161">
        <f>ROUND(E312*P312,5)</f>
        <v>0</v>
      </c>
      <c r="R312" s="161"/>
      <c r="S312" s="161"/>
      <c r="T312" s="162">
        <v>0</v>
      </c>
      <c r="U312" s="161">
        <f>ROUND(E312*T312,2)</f>
        <v>0</v>
      </c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 t="s">
        <v>128</v>
      </c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ht="12.75" outlineLevel="1">
      <c r="A313" s="152"/>
      <c r="B313" s="158"/>
      <c r="C313" s="188" t="s">
        <v>500</v>
      </c>
      <c r="D313" s="163"/>
      <c r="E313" s="168">
        <v>15</v>
      </c>
      <c r="F313" s="170"/>
      <c r="G313" s="170"/>
      <c r="H313" s="170"/>
      <c r="I313" s="170"/>
      <c r="J313" s="170"/>
      <c r="K313" s="170"/>
      <c r="L313" s="170"/>
      <c r="M313" s="170"/>
      <c r="N313" s="161"/>
      <c r="O313" s="161"/>
      <c r="P313" s="161"/>
      <c r="Q313" s="161"/>
      <c r="R313" s="161"/>
      <c r="S313" s="161"/>
      <c r="T313" s="162"/>
      <c r="U313" s="16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 t="s">
        <v>130</v>
      </c>
      <c r="AF313" s="151">
        <v>0</v>
      </c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ht="12.75" outlineLevel="1">
      <c r="A314" s="152">
        <v>93</v>
      </c>
      <c r="B314" s="158" t="s">
        <v>501</v>
      </c>
      <c r="C314" s="187" t="s">
        <v>502</v>
      </c>
      <c r="D314" s="160" t="s">
        <v>166</v>
      </c>
      <c r="E314" s="167">
        <v>2.94</v>
      </c>
      <c r="F314" s="170"/>
      <c r="G314" s="170">
        <f>E314*F314</f>
        <v>0</v>
      </c>
      <c r="H314" s="170">
        <v>0</v>
      </c>
      <c r="I314" s="170">
        <f>ROUND(E314*H314,2)</f>
        <v>0</v>
      </c>
      <c r="J314" s="170">
        <v>1000</v>
      </c>
      <c r="K314" s="170">
        <f>ROUND(E314*J314,2)</f>
        <v>2940</v>
      </c>
      <c r="L314" s="170">
        <v>20</v>
      </c>
      <c r="M314" s="170">
        <f>G314*(1+L314/100)</f>
        <v>0</v>
      </c>
      <c r="N314" s="161">
        <v>0</v>
      </c>
      <c r="O314" s="161">
        <f>ROUND(E314*N314,5)</f>
        <v>0</v>
      </c>
      <c r="P314" s="161">
        <v>0</v>
      </c>
      <c r="Q314" s="161">
        <f>ROUND(E314*P314,5)</f>
        <v>0</v>
      </c>
      <c r="R314" s="161"/>
      <c r="S314" s="161"/>
      <c r="T314" s="162">
        <v>1.609</v>
      </c>
      <c r="U314" s="161">
        <f>ROUND(E314*T314,2)</f>
        <v>4.73</v>
      </c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 t="s">
        <v>128</v>
      </c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31" ht="12.75">
      <c r="A315" s="153" t="s">
        <v>123</v>
      </c>
      <c r="B315" s="159" t="s">
        <v>74</v>
      </c>
      <c r="C315" s="189" t="s">
        <v>75</v>
      </c>
      <c r="D315" s="164"/>
      <c r="E315" s="169"/>
      <c r="F315" s="171"/>
      <c r="G315" s="171">
        <f>SUMIF(AE316:AE362,"&lt;&gt;NOR",G316:G362)</f>
        <v>0</v>
      </c>
      <c r="H315" s="171"/>
      <c r="I315" s="171">
        <f>SUM(I316:I362)</f>
        <v>166931.56</v>
      </c>
      <c r="J315" s="171"/>
      <c r="K315" s="171">
        <f>SUM(K316:K362)</f>
        <v>44125.54</v>
      </c>
      <c r="L315" s="171"/>
      <c r="M315" s="171">
        <f>SUM(M316:M362)</f>
        <v>0</v>
      </c>
      <c r="N315" s="165"/>
      <c r="O315" s="165">
        <f>SUM(O316:O362)</f>
        <v>1.3098</v>
      </c>
      <c r="P315" s="165"/>
      <c r="Q315" s="165">
        <f>SUM(Q316:Q362)</f>
        <v>0</v>
      </c>
      <c r="R315" s="165"/>
      <c r="S315" s="165"/>
      <c r="T315" s="166"/>
      <c r="U315" s="165">
        <f>SUM(U316:U362)</f>
        <v>126.64999999999999</v>
      </c>
      <c r="AE315" t="s">
        <v>124</v>
      </c>
    </row>
    <row r="316" spans="1:60" ht="12.75" outlineLevel="1">
      <c r="A316" s="152">
        <v>94</v>
      </c>
      <c r="B316" s="158" t="s">
        <v>503</v>
      </c>
      <c r="C316" s="187" t="s">
        <v>504</v>
      </c>
      <c r="D316" s="160" t="s">
        <v>149</v>
      </c>
      <c r="E316" s="167">
        <v>1.4375</v>
      </c>
      <c r="F316" s="170"/>
      <c r="G316" s="170">
        <f>E316*F316</f>
        <v>0</v>
      </c>
      <c r="H316" s="170">
        <v>16.65</v>
      </c>
      <c r="I316" s="170">
        <f>ROUND(E316*H316,2)</f>
        <v>23.93</v>
      </c>
      <c r="J316" s="170">
        <v>58.65</v>
      </c>
      <c r="K316" s="170">
        <f>ROUND(E316*J316,2)</f>
        <v>84.31</v>
      </c>
      <c r="L316" s="170">
        <v>20</v>
      </c>
      <c r="M316" s="170">
        <f>G316*(1+L316/100)</f>
        <v>0</v>
      </c>
      <c r="N316" s="161">
        <v>0.00053</v>
      </c>
      <c r="O316" s="161">
        <f>ROUND(E316*N316,5)</f>
        <v>0.00076</v>
      </c>
      <c r="P316" s="161">
        <v>0</v>
      </c>
      <c r="Q316" s="161">
        <f>ROUND(E316*P316,5)</f>
        <v>0</v>
      </c>
      <c r="R316" s="161"/>
      <c r="S316" s="161"/>
      <c r="T316" s="162">
        <v>0.171</v>
      </c>
      <c r="U316" s="161">
        <f>ROUND(E316*T316,2)</f>
        <v>0.25</v>
      </c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 t="s">
        <v>128</v>
      </c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ht="22.5" outlineLevel="1">
      <c r="A317" s="152"/>
      <c r="B317" s="158"/>
      <c r="C317" s="188" t="s">
        <v>505</v>
      </c>
      <c r="D317" s="163"/>
      <c r="E317" s="168">
        <v>1.4375</v>
      </c>
      <c r="F317" s="170"/>
      <c r="G317" s="170"/>
      <c r="H317" s="170"/>
      <c r="I317" s="170"/>
      <c r="J317" s="170"/>
      <c r="K317" s="170"/>
      <c r="L317" s="170"/>
      <c r="M317" s="170"/>
      <c r="N317" s="161"/>
      <c r="O317" s="161"/>
      <c r="P317" s="161"/>
      <c r="Q317" s="161"/>
      <c r="R317" s="161"/>
      <c r="S317" s="161"/>
      <c r="T317" s="162"/>
      <c r="U317" s="16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 t="s">
        <v>130</v>
      </c>
      <c r="AF317" s="151">
        <v>0</v>
      </c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ht="12.75" outlineLevel="1">
      <c r="A318" s="152">
        <v>95</v>
      </c>
      <c r="B318" s="158" t="s">
        <v>506</v>
      </c>
      <c r="C318" s="187" t="s">
        <v>507</v>
      </c>
      <c r="D318" s="160" t="s">
        <v>127</v>
      </c>
      <c r="E318" s="167">
        <v>0.2875</v>
      </c>
      <c r="F318" s="170"/>
      <c r="G318" s="170">
        <f>E318*F318</f>
        <v>0</v>
      </c>
      <c r="H318" s="170">
        <v>1674</v>
      </c>
      <c r="I318" s="170">
        <f>ROUND(E318*H318,2)</f>
        <v>481.28</v>
      </c>
      <c r="J318" s="170">
        <v>0</v>
      </c>
      <c r="K318" s="170">
        <f>ROUND(E318*J318,2)</f>
        <v>0</v>
      </c>
      <c r="L318" s="170">
        <v>20</v>
      </c>
      <c r="M318" s="170">
        <f>G318*(1+L318/100)</f>
        <v>0</v>
      </c>
      <c r="N318" s="161">
        <v>0.015</v>
      </c>
      <c r="O318" s="161">
        <f>ROUND(E318*N318,5)</f>
        <v>0.00431</v>
      </c>
      <c r="P318" s="161">
        <v>0</v>
      </c>
      <c r="Q318" s="161">
        <f>ROUND(E318*P318,5)</f>
        <v>0</v>
      </c>
      <c r="R318" s="161"/>
      <c r="S318" s="161"/>
      <c r="T318" s="162">
        <v>0</v>
      </c>
      <c r="U318" s="161">
        <f>ROUND(E318*T318,2)</f>
        <v>0</v>
      </c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 t="s">
        <v>339</v>
      </c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ht="22.5" outlineLevel="1">
      <c r="A319" s="152"/>
      <c r="B319" s="158"/>
      <c r="C319" s="188" t="s">
        <v>508</v>
      </c>
      <c r="D319" s="163"/>
      <c r="E319" s="168">
        <v>0.2875</v>
      </c>
      <c r="F319" s="170"/>
      <c r="G319" s="170"/>
      <c r="H319" s="170"/>
      <c r="I319" s="170"/>
      <c r="J319" s="170"/>
      <c r="K319" s="170"/>
      <c r="L319" s="170"/>
      <c r="M319" s="170"/>
      <c r="N319" s="161"/>
      <c r="O319" s="161"/>
      <c r="P319" s="161"/>
      <c r="Q319" s="161"/>
      <c r="R319" s="161"/>
      <c r="S319" s="161"/>
      <c r="T319" s="162"/>
      <c r="U319" s="16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 t="s">
        <v>130</v>
      </c>
      <c r="AF319" s="151">
        <v>0</v>
      </c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ht="22.5" outlineLevel="1">
      <c r="A320" s="152">
        <v>96</v>
      </c>
      <c r="B320" s="158" t="s">
        <v>509</v>
      </c>
      <c r="C320" s="187" t="s">
        <v>510</v>
      </c>
      <c r="D320" s="160" t="s">
        <v>149</v>
      </c>
      <c r="E320" s="167">
        <v>74.4</v>
      </c>
      <c r="F320" s="170"/>
      <c r="G320" s="170">
        <f>E320*F320</f>
        <v>0</v>
      </c>
      <c r="H320" s="170">
        <v>0</v>
      </c>
      <c r="I320" s="170">
        <f>ROUND(E320*H320,2)</f>
        <v>0</v>
      </c>
      <c r="J320" s="170">
        <v>51.7</v>
      </c>
      <c r="K320" s="170">
        <f>ROUND(E320*J320,2)</f>
        <v>3846.48</v>
      </c>
      <c r="L320" s="170">
        <v>20</v>
      </c>
      <c r="M320" s="170">
        <f>G320*(1+L320/100)</f>
        <v>0</v>
      </c>
      <c r="N320" s="161">
        <v>0</v>
      </c>
      <c r="O320" s="161">
        <f>ROUND(E320*N320,5)</f>
        <v>0</v>
      </c>
      <c r="P320" s="161">
        <v>0</v>
      </c>
      <c r="Q320" s="161">
        <f>ROUND(E320*P320,5)</f>
        <v>0</v>
      </c>
      <c r="R320" s="161"/>
      <c r="S320" s="161"/>
      <c r="T320" s="162">
        <v>0.15</v>
      </c>
      <c r="U320" s="161">
        <f>ROUND(E320*T320,2)</f>
        <v>11.16</v>
      </c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 t="s">
        <v>128</v>
      </c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ht="12.75" outlineLevel="1">
      <c r="A321" s="152"/>
      <c r="B321" s="158"/>
      <c r="C321" s="188" t="s">
        <v>452</v>
      </c>
      <c r="D321" s="163"/>
      <c r="E321" s="168">
        <v>74.4</v>
      </c>
      <c r="F321" s="170"/>
      <c r="G321" s="170"/>
      <c r="H321" s="170"/>
      <c r="I321" s="170"/>
      <c r="J321" s="170"/>
      <c r="K321" s="170"/>
      <c r="L321" s="170"/>
      <c r="M321" s="170"/>
      <c r="N321" s="161"/>
      <c r="O321" s="161"/>
      <c r="P321" s="161"/>
      <c r="Q321" s="161"/>
      <c r="R321" s="161"/>
      <c r="S321" s="161"/>
      <c r="T321" s="162"/>
      <c r="U321" s="16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 t="s">
        <v>130</v>
      </c>
      <c r="AF321" s="151">
        <v>0</v>
      </c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ht="12.75" outlineLevel="1">
      <c r="A322" s="152">
        <v>97</v>
      </c>
      <c r="B322" s="158" t="s">
        <v>511</v>
      </c>
      <c r="C322" s="187" t="s">
        <v>512</v>
      </c>
      <c r="D322" s="160" t="s">
        <v>127</v>
      </c>
      <c r="E322" s="167">
        <v>9.3744</v>
      </c>
      <c r="F322" s="170"/>
      <c r="G322" s="170">
        <f>E322*F322</f>
        <v>0</v>
      </c>
      <c r="H322" s="170">
        <v>2665</v>
      </c>
      <c r="I322" s="170">
        <f>ROUND(E322*H322,2)</f>
        <v>24982.78</v>
      </c>
      <c r="J322" s="170">
        <v>0</v>
      </c>
      <c r="K322" s="170">
        <f>ROUND(E322*J322,2)</f>
        <v>0</v>
      </c>
      <c r="L322" s="170">
        <v>20</v>
      </c>
      <c r="M322" s="170">
        <f>G322*(1+L322/100)</f>
        <v>0</v>
      </c>
      <c r="N322" s="161">
        <v>0.025</v>
      </c>
      <c r="O322" s="161">
        <f>ROUND(E322*N322,5)</f>
        <v>0.23436</v>
      </c>
      <c r="P322" s="161">
        <v>0</v>
      </c>
      <c r="Q322" s="161">
        <f>ROUND(E322*P322,5)</f>
        <v>0</v>
      </c>
      <c r="R322" s="161"/>
      <c r="S322" s="161"/>
      <c r="T322" s="162">
        <v>0</v>
      </c>
      <c r="U322" s="161">
        <f>ROUND(E322*T322,2)</f>
        <v>0</v>
      </c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 t="s">
        <v>339</v>
      </c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ht="12.75" outlineLevel="1">
      <c r="A323" s="152"/>
      <c r="B323" s="158"/>
      <c r="C323" s="188" t="s">
        <v>513</v>
      </c>
      <c r="D323" s="163"/>
      <c r="E323" s="168">
        <v>9.3744</v>
      </c>
      <c r="F323" s="170"/>
      <c r="G323" s="170"/>
      <c r="H323" s="170"/>
      <c r="I323" s="170"/>
      <c r="J323" s="170"/>
      <c r="K323" s="170"/>
      <c r="L323" s="170"/>
      <c r="M323" s="170"/>
      <c r="N323" s="161"/>
      <c r="O323" s="161"/>
      <c r="P323" s="161"/>
      <c r="Q323" s="161"/>
      <c r="R323" s="161"/>
      <c r="S323" s="161"/>
      <c r="T323" s="162"/>
      <c r="U323" s="16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 t="s">
        <v>130</v>
      </c>
      <c r="AF323" s="151">
        <v>0</v>
      </c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ht="22.5" outlineLevel="1">
      <c r="A324" s="152">
        <v>98</v>
      </c>
      <c r="B324" s="158" t="s">
        <v>514</v>
      </c>
      <c r="C324" s="187" t="s">
        <v>515</v>
      </c>
      <c r="D324" s="160" t="s">
        <v>149</v>
      </c>
      <c r="E324" s="167">
        <v>169.2</v>
      </c>
      <c r="F324" s="170"/>
      <c r="G324" s="170">
        <f>E324*F324</f>
        <v>0</v>
      </c>
      <c r="H324" s="170">
        <v>0</v>
      </c>
      <c r="I324" s="170">
        <f>ROUND(E324*H324,2)</f>
        <v>0</v>
      </c>
      <c r="J324" s="170">
        <v>27.6</v>
      </c>
      <c r="K324" s="170">
        <f>ROUND(E324*J324,2)</f>
        <v>4669.92</v>
      </c>
      <c r="L324" s="170">
        <v>20</v>
      </c>
      <c r="M324" s="170">
        <f>G324*(1+L324/100)</f>
        <v>0</v>
      </c>
      <c r="N324" s="161">
        <v>0</v>
      </c>
      <c r="O324" s="161">
        <f>ROUND(E324*N324,5)</f>
        <v>0</v>
      </c>
      <c r="P324" s="161">
        <v>0</v>
      </c>
      <c r="Q324" s="161">
        <f>ROUND(E324*P324,5)</f>
        <v>0</v>
      </c>
      <c r="R324" s="161"/>
      <c r="S324" s="161"/>
      <c r="T324" s="162">
        <v>0.08</v>
      </c>
      <c r="U324" s="161">
        <f>ROUND(E324*T324,2)</f>
        <v>13.54</v>
      </c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 t="s">
        <v>128</v>
      </c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ht="12.75" outlineLevel="1">
      <c r="A325" s="152"/>
      <c r="B325" s="158"/>
      <c r="C325" s="188" t="s">
        <v>516</v>
      </c>
      <c r="D325" s="163"/>
      <c r="E325" s="168">
        <v>50.1</v>
      </c>
      <c r="F325" s="170"/>
      <c r="G325" s="170"/>
      <c r="H325" s="170"/>
      <c r="I325" s="170"/>
      <c r="J325" s="170"/>
      <c r="K325" s="170"/>
      <c r="L325" s="170"/>
      <c r="M325" s="170"/>
      <c r="N325" s="161"/>
      <c r="O325" s="161"/>
      <c r="P325" s="161"/>
      <c r="Q325" s="161"/>
      <c r="R325" s="161"/>
      <c r="S325" s="161"/>
      <c r="T325" s="162"/>
      <c r="U325" s="16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 t="s">
        <v>130</v>
      </c>
      <c r="AF325" s="151">
        <v>0</v>
      </c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ht="22.5" outlineLevel="1">
      <c r="A326" s="152"/>
      <c r="B326" s="158"/>
      <c r="C326" s="188" t="s">
        <v>517</v>
      </c>
      <c r="D326" s="163"/>
      <c r="E326" s="168">
        <v>119.1</v>
      </c>
      <c r="F326" s="170"/>
      <c r="G326" s="170"/>
      <c r="H326" s="170"/>
      <c r="I326" s="170"/>
      <c r="J326" s="170"/>
      <c r="K326" s="170"/>
      <c r="L326" s="170"/>
      <c r="M326" s="170"/>
      <c r="N326" s="161"/>
      <c r="O326" s="161"/>
      <c r="P326" s="161"/>
      <c r="Q326" s="161"/>
      <c r="R326" s="161"/>
      <c r="S326" s="161"/>
      <c r="T326" s="162"/>
      <c r="U326" s="16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 t="s">
        <v>130</v>
      </c>
      <c r="AF326" s="151">
        <v>0</v>
      </c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ht="12.75" outlineLevel="1">
      <c r="A327" s="152">
        <v>99</v>
      </c>
      <c r="B327" s="158" t="s">
        <v>518</v>
      </c>
      <c r="C327" s="187" t="s">
        <v>519</v>
      </c>
      <c r="D327" s="160" t="s">
        <v>127</v>
      </c>
      <c r="E327" s="167">
        <v>2.5389</v>
      </c>
      <c r="F327" s="170"/>
      <c r="G327" s="170">
        <f>E327*F327</f>
        <v>0</v>
      </c>
      <c r="H327" s="170">
        <v>3860</v>
      </c>
      <c r="I327" s="170">
        <f>ROUND(E327*H327,2)</f>
        <v>9800.15</v>
      </c>
      <c r="J327" s="170">
        <v>0</v>
      </c>
      <c r="K327" s="170">
        <f>ROUND(E327*J327,2)</f>
        <v>0</v>
      </c>
      <c r="L327" s="170">
        <v>20</v>
      </c>
      <c r="M327" s="170">
        <f>G327*(1+L327/100)</f>
        <v>0</v>
      </c>
      <c r="N327" s="161">
        <v>0.035</v>
      </c>
      <c r="O327" s="161">
        <f>ROUND(E327*N327,5)</f>
        <v>0.08886</v>
      </c>
      <c r="P327" s="161">
        <v>0</v>
      </c>
      <c r="Q327" s="161">
        <f>ROUND(E327*P327,5)</f>
        <v>0</v>
      </c>
      <c r="R327" s="161"/>
      <c r="S327" s="161"/>
      <c r="T327" s="162">
        <v>0</v>
      </c>
      <c r="U327" s="161">
        <f>ROUND(E327*T327,2)</f>
        <v>0</v>
      </c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 t="s">
        <v>339</v>
      </c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ht="12.75" outlineLevel="1">
      <c r="A328" s="152"/>
      <c r="B328" s="158"/>
      <c r="C328" s="188" t="s">
        <v>520</v>
      </c>
      <c r="D328" s="163"/>
      <c r="E328" s="168">
        <v>2.1042</v>
      </c>
      <c r="F328" s="170"/>
      <c r="G328" s="170"/>
      <c r="H328" s="170"/>
      <c r="I328" s="170"/>
      <c r="J328" s="170"/>
      <c r="K328" s="170"/>
      <c r="L328" s="170"/>
      <c r="M328" s="170"/>
      <c r="N328" s="161"/>
      <c r="O328" s="161"/>
      <c r="P328" s="161"/>
      <c r="Q328" s="161"/>
      <c r="R328" s="161"/>
      <c r="S328" s="161"/>
      <c r="T328" s="162"/>
      <c r="U328" s="16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 t="s">
        <v>130</v>
      </c>
      <c r="AF328" s="151">
        <v>0</v>
      </c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ht="22.5" outlineLevel="1">
      <c r="A329" s="152"/>
      <c r="B329" s="158"/>
      <c r="C329" s="188" t="s">
        <v>521</v>
      </c>
      <c r="D329" s="163"/>
      <c r="E329" s="168">
        <v>0.4347</v>
      </c>
      <c r="F329" s="170"/>
      <c r="G329" s="170"/>
      <c r="H329" s="170"/>
      <c r="I329" s="170"/>
      <c r="J329" s="170"/>
      <c r="K329" s="170"/>
      <c r="L329" s="170"/>
      <c r="M329" s="170"/>
      <c r="N329" s="161"/>
      <c r="O329" s="161"/>
      <c r="P329" s="161"/>
      <c r="Q329" s="161"/>
      <c r="R329" s="161"/>
      <c r="S329" s="161"/>
      <c r="T329" s="162"/>
      <c r="U329" s="16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 t="s">
        <v>130</v>
      </c>
      <c r="AF329" s="151">
        <v>0</v>
      </c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ht="12.75" outlineLevel="1">
      <c r="A330" s="152">
        <v>100</v>
      </c>
      <c r="B330" s="158" t="s">
        <v>511</v>
      </c>
      <c r="C330" s="187" t="s">
        <v>512</v>
      </c>
      <c r="D330" s="160" t="s">
        <v>127</v>
      </c>
      <c r="E330" s="167">
        <v>6.6339</v>
      </c>
      <c r="F330" s="170"/>
      <c r="G330" s="170">
        <f>E330*F330</f>
        <v>0</v>
      </c>
      <c r="H330" s="170">
        <v>2665</v>
      </c>
      <c r="I330" s="170">
        <f>ROUND(E330*H330,2)</f>
        <v>17679.34</v>
      </c>
      <c r="J330" s="170">
        <v>0</v>
      </c>
      <c r="K330" s="170">
        <f>ROUND(E330*J330,2)</f>
        <v>0</v>
      </c>
      <c r="L330" s="170">
        <v>20</v>
      </c>
      <c r="M330" s="170">
        <f>G330*(1+L330/100)</f>
        <v>0</v>
      </c>
      <c r="N330" s="161">
        <v>0.025</v>
      </c>
      <c r="O330" s="161">
        <f>ROUND(E330*N330,5)</f>
        <v>0.16585</v>
      </c>
      <c r="P330" s="161">
        <v>0</v>
      </c>
      <c r="Q330" s="161">
        <f>ROUND(E330*P330,5)</f>
        <v>0</v>
      </c>
      <c r="R330" s="161"/>
      <c r="S330" s="161"/>
      <c r="T330" s="162">
        <v>0</v>
      </c>
      <c r="U330" s="161">
        <f>ROUND(E330*T330,2)</f>
        <v>0</v>
      </c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 t="s">
        <v>339</v>
      </c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ht="33.75" outlineLevel="1">
      <c r="A331" s="152"/>
      <c r="B331" s="158"/>
      <c r="C331" s="188" t="s">
        <v>522</v>
      </c>
      <c r="D331" s="163"/>
      <c r="E331" s="168">
        <v>6.6339</v>
      </c>
      <c r="F331" s="170"/>
      <c r="G331" s="170"/>
      <c r="H331" s="170"/>
      <c r="I331" s="170"/>
      <c r="J331" s="170"/>
      <c r="K331" s="170"/>
      <c r="L331" s="170"/>
      <c r="M331" s="170"/>
      <c r="N331" s="161"/>
      <c r="O331" s="161"/>
      <c r="P331" s="161"/>
      <c r="Q331" s="161"/>
      <c r="R331" s="161"/>
      <c r="S331" s="161"/>
      <c r="T331" s="162"/>
      <c r="U331" s="16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 t="s">
        <v>130</v>
      </c>
      <c r="AF331" s="151">
        <v>0</v>
      </c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ht="12.75" outlineLevel="1">
      <c r="A332" s="152">
        <v>101</v>
      </c>
      <c r="B332" s="158" t="s">
        <v>523</v>
      </c>
      <c r="C332" s="187" t="s">
        <v>524</v>
      </c>
      <c r="D332" s="160" t="s">
        <v>149</v>
      </c>
      <c r="E332" s="167">
        <v>315.675</v>
      </c>
      <c r="F332" s="170"/>
      <c r="G332" s="170">
        <f>E332*F332</f>
        <v>0</v>
      </c>
      <c r="H332" s="170">
        <v>6.04</v>
      </c>
      <c r="I332" s="170">
        <f>ROUND(E332*H332,2)</f>
        <v>1906.68</v>
      </c>
      <c r="J332" s="170">
        <v>25.86</v>
      </c>
      <c r="K332" s="170">
        <f>ROUND(E332*J332,2)</f>
        <v>8163.36</v>
      </c>
      <c r="L332" s="170">
        <v>20</v>
      </c>
      <c r="M332" s="170">
        <f>G332*(1+L332/100)</f>
        <v>0</v>
      </c>
      <c r="N332" s="161">
        <v>1E-05</v>
      </c>
      <c r="O332" s="161">
        <f>ROUND(E332*N332,5)</f>
        <v>0.00316</v>
      </c>
      <c r="P332" s="161">
        <v>0</v>
      </c>
      <c r="Q332" s="161">
        <f>ROUND(E332*P332,5)</f>
        <v>0</v>
      </c>
      <c r="R332" s="161"/>
      <c r="S332" s="161"/>
      <c r="T332" s="162">
        <v>0.07</v>
      </c>
      <c r="U332" s="161">
        <f>ROUND(E332*T332,2)</f>
        <v>22.1</v>
      </c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 t="s">
        <v>128</v>
      </c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ht="12.75" outlineLevel="1">
      <c r="A333" s="152"/>
      <c r="B333" s="158"/>
      <c r="C333" s="188" t="s">
        <v>525</v>
      </c>
      <c r="D333" s="163"/>
      <c r="E333" s="168">
        <v>57.615</v>
      </c>
      <c r="F333" s="170"/>
      <c r="G333" s="170"/>
      <c r="H333" s="170"/>
      <c r="I333" s="170"/>
      <c r="J333" s="170"/>
      <c r="K333" s="170"/>
      <c r="L333" s="170"/>
      <c r="M333" s="170"/>
      <c r="N333" s="161"/>
      <c r="O333" s="161"/>
      <c r="P333" s="161"/>
      <c r="Q333" s="161"/>
      <c r="R333" s="161"/>
      <c r="S333" s="161"/>
      <c r="T333" s="162"/>
      <c r="U333" s="16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 t="s">
        <v>130</v>
      </c>
      <c r="AF333" s="151">
        <v>0</v>
      </c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ht="33.75" outlineLevel="1">
      <c r="A334" s="152"/>
      <c r="B334" s="158"/>
      <c r="C334" s="188" t="s">
        <v>526</v>
      </c>
      <c r="D334" s="163"/>
      <c r="E334" s="168">
        <v>136.965</v>
      </c>
      <c r="F334" s="170"/>
      <c r="G334" s="170"/>
      <c r="H334" s="170"/>
      <c r="I334" s="170"/>
      <c r="J334" s="170"/>
      <c r="K334" s="170"/>
      <c r="L334" s="170"/>
      <c r="M334" s="170"/>
      <c r="N334" s="161"/>
      <c r="O334" s="161"/>
      <c r="P334" s="161"/>
      <c r="Q334" s="161"/>
      <c r="R334" s="161"/>
      <c r="S334" s="161"/>
      <c r="T334" s="162"/>
      <c r="U334" s="16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 t="s">
        <v>130</v>
      </c>
      <c r="AF334" s="151">
        <v>0</v>
      </c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ht="33.75" outlineLevel="1">
      <c r="A335" s="152"/>
      <c r="B335" s="158"/>
      <c r="C335" s="188" t="s">
        <v>527</v>
      </c>
      <c r="D335" s="163"/>
      <c r="E335" s="168">
        <v>121.095</v>
      </c>
      <c r="F335" s="170"/>
      <c r="G335" s="170"/>
      <c r="H335" s="170"/>
      <c r="I335" s="170"/>
      <c r="J335" s="170"/>
      <c r="K335" s="170"/>
      <c r="L335" s="170"/>
      <c r="M335" s="170"/>
      <c r="N335" s="161"/>
      <c r="O335" s="161"/>
      <c r="P335" s="161"/>
      <c r="Q335" s="161"/>
      <c r="R335" s="161"/>
      <c r="S335" s="161"/>
      <c r="T335" s="162"/>
      <c r="U335" s="16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 t="s">
        <v>130</v>
      </c>
      <c r="AF335" s="151">
        <v>0</v>
      </c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ht="22.5" outlineLevel="1">
      <c r="A336" s="152">
        <v>102</v>
      </c>
      <c r="B336" s="158" t="s">
        <v>528</v>
      </c>
      <c r="C336" s="187" t="s">
        <v>529</v>
      </c>
      <c r="D336" s="160" t="s">
        <v>149</v>
      </c>
      <c r="E336" s="167">
        <v>130</v>
      </c>
      <c r="F336" s="170"/>
      <c r="G336" s="170">
        <f>E336*F336</f>
        <v>0</v>
      </c>
      <c r="H336" s="170">
        <v>129.48</v>
      </c>
      <c r="I336" s="170">
        <f>ROUND(E336*H336,2)</f>
        <v>16832.4</v>
      </c>
      <c r="J336" s="170">
        <v>163.52</v>
      </c>
      <c r="K336" s="170">
        <f>ROUND(E336*J336,2)</f>
        <v>21257.6</v>
      </c>
      <c r="L336" s="170">
        <v>20</v>
      </c>
      <c r="M336" s="170">
        <f>G336*(1+L336/100)</f>
        <v>0</v>
      </c>
      <c r="N336" s="161">
        <v>0</v>
      </c>
      <c r="O336" s="161">
        <f>ROUND(E336*N336,5)</f>
        <v>0</v>
      </c>
      <c r="P336" s="161">
        <v>0</v>
      </c>
      <c r="Q336" s="161">
        <f>ROUND(E336*P336,5)</f>
        <v>0</v>
      </c>
      <c r="R336" s="161"/>
      <c r="S336" s="161"/>
      <c r="T336" s="162">
        <v>0.49</v>
      </c>
      <c r="U336" s="161">
        <f>ROUND(E336*T336,2)</f>
        <v>63.7</v>
      </c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 t="s">
        <v>128</v>
      </c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ht="12.75" outlineLevel="1">
      <c r="A337" s="152"/>
      <c r="B337" s="158"/>
      <c r="C337" s="188" t="s">
        <v>530</v>
      </c>
      <c r="D337" s="163"/>
      <c r="E337" s="168">
        <v>130</v>
      </c>
      <c r="F337" s="170"/>
      <c r="G337" s="170"/>
      <c r="H337" s="170"/>
      <c r="I337" s="170"/>
      <c r="J337" s="170"/>
      <c r="K337" s="170"/>
      <c r="L337" s="170"/>
      <c r="M337" s="170"/>
      <c r="N337" s="161"/>
      <c r="O337" s="161"/>
      <c r="P337" s="161"/>
      <c r="Q337" s="161"/>
      <c r="R337" s="161"/>
      <c r="S337" s="161"/>
      <c r="T337" s="162"/>
      <c r="U337" s="16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 t="s">
        <v>130</v>
      </c>
      <c r="AF337" s="151">
        <v>0</v>
      </c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ht="12.75" outlineLevel="1">
      <c r="A338" s="152">
        <v>103</v>
      </c>
      <c r="B338" s="158" t="s">
        <v>531</v>
      </c>
      <c r="C338" s="187" t="s">
        <v>532</v>
      </c>
      <c r="D338" s="160" t="s">
        <v>127</v>
      </c>
      <c r="E338" s="167">
        <v>32.5</v>
      </c>
      <c r="F338" s="170"/>
      <c r="G338" s="170">
        <f>E338*F338</f>
        <v>0</v>
      </c>
      <c r="H338" s="170">
        <v>2930</v>
      </c>
      <c r="I338" s="170">
        <f>ROUND(E338*H338,2)</f>
        <v>95225</v>
      </c>
      <c r="J338" s="170">
        <v>0</v>
      </c>
      <c r="K338" s="170">
        <f>ROUND(E338*J338,2)</f>
        <v>0</v>
      </c>
      <c r="L338" s="170">
        <v>20</v>
      </c>
      <c r="M338" s="170">
        <f>G338*(1+L338/100)</f>
        <v>0</v>
      </c>
      <c r="N338" s="161">
        <v>0.025</v>
      </c>
      <c r="O338" s="161">
        <f>ROUND(E338*N338,5)</f>
        <v>0.8125</v>
      </c>
      <c r="P338" s="161">
        <v>0</v>
      </c>
      <c r="Q338" s="161">
        <f>ROUND(E338*P338,5)</f>
        <v>0</v>
      </c>
      <c r="R338" s="161"/>
      <c r="S338" s="161"/>
      <c r="T338" s="162">
        <v>0</v>
      </c>
      <c r="U338" s="161">
        <f>ROUND(E338*T338,2)</f>
        <v>0</v>
      </c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 t="s">
        <v>339</v>
      </c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ht="12.75" outlineLevel="1">
      <c r="A339" s="152"/>
      <c r="B339" s="158"/>
      <c r="C339" s="188" t="s">
        <v>533</v>
      </c>
      <c r="D339" s="163"/>
      <c r="E339" s="168">
        <v>32.5</v>
      </c>
      <c r="F339" s="170"/>
      <c r="G339" s="170"/>
      <c r="H339" s="170"/>
      <c r="I339" s="170"/>
      <c r="J339" s="170"/>
      <c r="K339" s="170"/>
      <c r="L339" s="170"/>
      <c r="M339" s="170"/>
      <c r="N339" s="161"/>
      <c r="O339" s="161"/>
      <c r="P339" s="161"/>
      <c r="Q339" s="161"/>
      <c r="R339" s="161"/>
      <c r="S339" s="161"/>
      <c r="T339" s="162"/>
      <c r="U339" s="16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 t="s">
        <v>130</v>
      </c>
      <c r="AF339" s="151">
        <v>0</v>
      </c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ht="12.75" outlineLevel="1">
      <c r="A340" s="152">
        <v>104</v>
      </c>
      <c r="B340" s="158" t="s">
        <v>534</v>
      </c>
      <c r="C340" s="187" t="s">
        <v>535</v>
      </c>
      <c r="D340" s="160" t="s">
        <v>305</v>
      </c>
      <c r="E340" s="167">
        <v>270.49</v>
      </c>
      <c r="F340" s="170"/>
      <c r="G340" s="170">
        <f>E340*F340</f>
        <v>0</v>
      </c>
      <c r="H340" s="170">
        <v>0</v>
      </c>
      <c r="I340" s="170">
        <f>ROUND(E340*H340,2)</f>
        <v>0</v>
      </c>
      <c r="J340" s="170">
        <v>18.5</v>
      </c>
      <c r="K340" s="170">
        <f>ROUND(E340*J340,2)</f>
        <v>5004.07</v>
      </c>
      <c r="L340" s="170">
        <v>20</v>
      </c>
      <c r="M340" s="170">
        <f>G340*(1+L340/100)</f>
        <v>0</v>
      </c>
      <c r="N340" s="161">
        <v>0</v>
      </c>
      <c r="O340" s="161">
        <f>ROUND(E340*N340,5)</f>
        <v>0</v>
      </c>
      <c r="P340" s="161">
        <v>0</v>
      </c>
      <c r="Q340" s="161">
        <f>ROUND(E340*P340,5)</f>
        <v>0</v>
      </c>
      <c r="R340" s="161"/>
      <c r="S340" s="161"/>
      <c r="T340" s="162">
        <v>0.05</v>
      </c>
      <c r="U340" s="161">
        <f>ROUND(E340*T340,2)</f>
        <v>13.52</v>
      </c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 t="s">
        <v>128</v>
      </c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ht="12.75" outlineLevel="1">
      <c r="A341" s="152"/>
      <c r="B341" s="158"/>
      <c r="C341" s="188" t="s">
        <v>536</v>
      </c>
      <c r="D341" s="163"/>
      <c r="E341" s="168">
        <v>12.97</v>
      </c>
      <c r="F341" s="170"/>
      <c r="G341" s="170"/>
      <c r="H341" s="170"/>
      <c r="I341" s="170"/>
      <c r="J341" s="170"/>
      <c r="K341" s="170"/>
      <c r="L341" s="170"/>
      <c r="M341" s="170"/>
      <c r="N341" s="161"/>
      <c r="O341" s="161"/>
      <c r="P341" s="161"/>
      <c r="Q341" s="161"/>
      <c r="R341" s="161"/>
      <c r="S341" s="161"/>
      <c r="T341" s="162"/>
      <c r="U341" s="16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 t="s">
        <v>130</v>
      </c>
      <c r="AF341" s="151">
        <v>0</v>
      </c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ht="12.75" outlineLevel="1">
      <c r="A342" s="152"/>
      <c r="B342" s="158"/>
      <c r="C342" s="188" t="s">
        <v>537</v>
      </c>
      <c r="D342" s="163"/>
      <c r="E342" s="168">
        <v>9.5</v>
      </c>
      <c r="F342" s="170"/>
      <c r="G342" s="170"/>
      <c r="H342" s="170"/>
      <c r="I342" s="170"/>
      <c r="J342" s="170"/>
      <c r="K342" s="170"/>
      <c r="L342" s="170"/>
      <c r="M342" s="170"/>
      <c r="N342" s="161"/>
      <c r="O342" s="161"/>
      <c r="P342" s="161"/>
      <c r="Q342" s="161"/>
      <c r="R342" s="161"/>
      <c r="S342" s="161"/>
      <c r="T342" s="162"/>
      <c r="U342" s="16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 t="s">
        <v>130</v>
      </c>
      <c r="AF342" s="151">
        <v>0</v>
      </c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ht="12.75" outlineLevel="1">
      <c r="A343" s="152"/>
      <c r="B343" s="158"/>
      <c r="C343" s="188" t="s">
        <v>538</v>
      </c>
      <c r="D343" s="163"/>
      <c r="E343" s="168">
        <v>30.4</v>
      </c>
      <c r="F343" s="170"/>
      <c r="G343" s="170"/>
      <c r="H343" s="170"/>
      <c r="I343" s="170"/>
      <c r="J343" s="170"/>
      <c r="K343" s="170"/>
      <c r="L343" s="170"/>
      <c r="M343" s="170"/>
      <c r="N343" s="161"/>
      <c r="O343" s="161"/>
      <c r="P343" s="161"/>
      <c r="Q343" s="161"/>
      <c r="R343" s="161"/>
      <c r="S343" s="161"/>
      <c r="T343" s="162"/>
      <c r="U343" s="16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 t="s">
        <v>130</v>
      </c>
      <c r="AF343" s="151">
        <v>0</v>
      </c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ht="12.75" outlineLevel="1">
      <c r="A344" s="152"/>
      <c r="B344" s="158"/>
      <c r="C344" s="188" t="s">
        <v>539</v>
      </c>
      <c r="D344" s="163"/>
      <c r="E344" s="168">
        <v>6.8</v>
      </c>
      <c r="F344" s="170"/>
      <c r="G344" s="170"/>
      <c r="H344" s="170"/>
      <c r="I344" s="170"/>
      <c r="J344" s="170"/>
      <c r="K344" s="170"/>
      <c r="L344" s="170"/>
      <c r="M344" s="170"/>
      <c r="N344" s="161"/>
      <c r="O344" s="161"/>
      <c r="P344" s="161"/>
      <c r="Q344" s="161"/>
      <c r="R344" s="161"/>
      <c r="S344" s="161"/>
      <c r="T344" s="162"/>
      <c r="U344" s="16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 t="s">
        <v>130</v>
      </c>
      <c r="AF344" s="151">
        <v>0</v>
      </c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ht="12.75" outlineLevel="1">
      <c r="A345" s="152"/>
      <c r="B345" s="158"/>
      <c r="C345" s="188" t="s">
        <v>540</v>
      </c>
      <c r="D345" s="163"/>
      <c r="E345" s="168">
        <v>12.8</v>
      </c>
      <c r="F345" s="170"/>
      <c r="G345" s="170"/>
      <c r="H345" s="170"/>
      <c r="I345" s="170"/>
      <c r="J345" s="170"/>
      <c r="K345" s="170"/>
      <c r="L345" s="170"/>
      <c r="M345" s="170"/>
      <c r="N345" s="161"/>
      <c r="O345" s="161"/>
      <c r="P345" s="161"/>
      <c r="Q345" s="161"/>
      <c r="R345" s="161"/>
      <c r="S345" s="161"/>
      <c r="T345" s="162"/>
      <c r="U345" s="16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 t="s">
        <v>130</v>
      </c>
      <c r="AF345" s="151">
        <v>0</v>
      </c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ht="12.75" outlineLevel="1">
      <c r="A346" s="152"/>
      <c r="B346" s="158"/>
      <c r="C346" s="188" t="s">
        <v>541</v>
      </c>
      <c r="D346" s="163"/>
      <c r="E346" s="168">
        <v>29.5</v>
      </c>
      <c r="F346" s="170"/>
      <c r="G346" s="170"/>
      <c r="H346" s="170"/>
      <c r="I346" s="170"/>
      <c r="J346" s="170"/>
      <c r="K346" s="170"/>
      <c r="L346" s="170"/>
      <c r="M346" s="170"/>
      <c r="N346" s="161"/>
      <c r="O346" s="161"/>
      <c r="P346" s="161"/>
      <c r="Q346" s="161"/>
      <c r="R346" s="161"/>
      <c r="S346" s="161"/>
      <c r="T346" s="162"/>
      <c r="U346" s="16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 t="s">
        <v>130</v>
      </c>
      <c r="AF346" s="151">
        <v>0</v>
      </c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ht="12.75" outlineLevel="1">
      <c r="A347" s="152"/>
      <c r="B347" s="158"/>
      <c r="C347" s="188" t="s">
        <v>542</v>
      </c>
      <c r="D347" s="163"/>
      <c r="E347" s="168">
        <v>24</v>
      </c>
      <c r="F347" s="170"/>
      <c r="G347" s="170"/>
      <c r="H347" s="170"/>
      <c r="I347" s="170"/>
      <c r="J347" s="170"/>
      <c r="K347" s="170"/>
      <c r="L347" s="170"/>
      <c r="M347" s="170"/>
      <c r="N347" s="161"/>
      <c r="O347" s="161"/>
      <c r="P347" s="161"/>
      <c r="Q347" s="161"/>
      <c r="R347" s="161"/>
      <c r="S347" s="161"/>
      <c r="T347" s="162"/>
      <c r="U347" s="16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 t="s">
        <v>130</v>
      </c>
      <c r="AF347" s="151">
        <v>0</v>
      </c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ht="12.75" outlineLevel="1">
      <c r="A348" s="152"/>
      <c r="B348" s="158"/>
      <c r="C348" s="188" t="s">
        <v>543</v>
      </c>
      <c r="D348" s="163"/>
      <c r="E348" s="168">
        <v>15.6</v>
      </c>
      <c r="F348" s="170"/>
      <c r="G348" s="170"/>
      <c r="H348" s="170"/>
      <c r="I348" s="170"/>
      <c r="J348" s="170"/>
      <c r="K348" s="170"/>
      <c r="L348" s="170"/>
      <c r="M348" s="170"/>
      <c r="N348" s="161"/>
      <c r="O348" s="161"/>
      <c r="P348" s="161"/>
      <c r="Q348" s="161"/>
      <c r="R348" s="161"/>
      <c r="S348" s="161"/>
      <c r="T348" s="162"/>
      <c r="U348" s="16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 t="s">
        <v>130</v>
      </c>
      <c r="AF348" s="151">
        <v>0</v>
      </c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ht="12.75" outlineLevel="1">
      <c r="A349" s="152"/>
      <c r="B349" s="158"/>
      <c r="C349" s="188" t="s">
        <v>544</v>
      </c>
      <c r="D349" s="163"/>
      <c r="E349" s="168">
        <v>6.46</v>
      </c>
      <c r="F349" s="170"/>
      <c r="G349" s="170"/>
      <c r="H349" s="170"/>
      <c r="I349" s="170"/>
      <c r="J349" s="170"/>
      <c r="K349" s="170"/>
      <c r="L349" s="170"/>
      <c r="M349" s="170"/>
      <c r="N349" s="161"/>
      <c r="O349" s="161"/>
      <c r="P349" s="161"/>
      <c r="Q349" s="161"/>
      <c r="R349" s="161"/>
      <c r="S349" s="161"/>
      <c r="T349" s="162"/>
      <c r="U349" s="16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 t="s">
        <v>130</v>
      </c>
      <c r="AF349" s="151">
        <v>0</v>
      </c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ht="12.75" outlineLevel="1">
      <c r="A350" s="152"/>
      <c r="B350" s="158"/>
      <c r="C350" s="188" t="s">
        <v>545</v>
      </c>
      <c r="D350" s="163"/>
      <c r="E350" s="168">
        <v>6.46</v>
      </c>
      <c r="F350" s="170"/>
      <c r="G350" s="170"/>
      <c r="H350" s="170"/>
      <c r="I350" s="170"/>
      <c r="J350" s="170"/>
      <c r="K350" s="170"/>
      <c r="L350" s="170"/>
      <c r="M350" s="170"/>
      <c r="N350" s="161"/>
      <c r="O350" s="161"/>
      <c r="P350" s="161"/>
      <c r="Q350" s="161"/>
      <c r="R350" s="161"/>
      <c r="S350" s="161"/>
      <c r="T350" s="162"/>
      <c r="U350" s="16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 t="s">
        <v>130</v>
      </c>
      <c r="AF350" s="151">
        <v>0</v>
      </c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ht="12.75" outlineLevel="1">
      <c r="A351" s="152"/>
      <c r="B351" s="158"/>
      <c r="C351" s="188" t="s">
        <v>546</v>
      </c>
      <c r="D351" s="163"/>
      <c r="E351" s="168">
        <v>6.6</v>
      </c>
      <c r="F351" s="170"/>
      <c r="G351" s="170"/>
      <c r="H351" s="170"/>
      <c r="I351" s="170"/>
      <c r="J351" s="170"/>
      <c r="K351" s="170"/>
      <c r="L351" s="170"/>
      <c r="M351" s="170"/>
      <c r="N351" s="161"/>
      <c r="O351" s="161"/>
      <c r="P351" s="161"/>
      <c r="Q351" s="161"/>
      <c r="R351" s="161"/>
      <c r="S351" s="161"/>
      <c r="T351" s="162"/>
      <c r="U351" s="16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 t="s">
        <v>130</v>
      </c>
      <c r="AF351" s="151">
        <v>0</v>
      </c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ht="12.75" outlineLevel="1">
      <c r="A352" s="152"/>
      <c r="B352" s="158"/>
      <c r="C352" s="188" t="s">
        <v>547</v>
      </c>
      <c r="D352" s="163"/>
      <c r="E352" s="168">
        <v>11</v>
      </c>
      <c r="F352" s="170"/>
      <c r="G352" s="170"/>
      <c r="H352" s="170"/>
      <c r="I352" s="170"/>
      <c r="J352" s="170"/>
      <c r="K352" s="170"/>
      <c r="L352" s="170"/>
      <c r="M352" s="170"/>
      <c r="N352" s="161"/>
      <c r="O352" s="161"/>
      <c r="P352" s="161"/>
      <c r="Q352" s="161"/>
      <c r="R352" s="161"/>
      <c r="S352" s="161"/>
      <c r="T352" s="162"/>
      <c r="U352" s="16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 t="s">
        <v>130</v>
      </c>
      <c r="AF352" s="151">
        <v>0</v>
      </c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ht="12.75" outlineLevel="1">
      <c r="A353" s="152"/>
      <c r="B353" s="158"/>
      <c r="C353" s="188" t="s">
        <v>548</v>
      </c>
      <c r="D353" s="163"/>
      <c r="E353" s="168">
        <v>15.8</v>
      </c>
      <c r="F353" s="170"/>
      <c r="G353" s="170"/>
      <c r="H353" s="170"/>
      <c r="I353" s="170"/>
      <c r="J353" s="170"/>
      <c r="K353" s="170"/>
      <c r="L353" s="170"/>
      <c r="M353" s="170"/>
      <c r="N353" s="161"/>
      <c r="O353" s="161"/>
      <c r="P353" s="161"/>
      <c r="Q353" s="161"/>
      <c r="R353" s="161"/>
      <c r="S353" s="161"/>
      <c r="T353" s="162"/>
      <c r="U353" s="16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 t="s">
        <v>130</v>
      </c>
      <c r="AF353" s="151">
        <v>0</v>
      </c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ht="12.75" outlineLevel="1">
      <c r="A354" s="152"/>
      <c r="B354" s="158"/>
      <c r="C354" s="188" t="s">
        <v>549</v>
      </c>
      <c r="D354" s="163"/>
      <c r="E354" s="168">
        <v>8.5</v>
      </c>
      <c r="F354" s="170"/>
      <c r="G354" s="170"/>
      <c r="H354" s="170"/>
      <c r="I354" s="170"/>
      <c r="J354" s="170"/>
      <c r="K354" s="170"/>
      <c r="L354" s="170"/>
      <c r="M354" s="170"/>
      <c r="N354" s="161"/>
      <c r="O354" s="161"/>
      <c r="P354" s="161"/>
      <c r="Q354" s="161"/>
      <c r="R354" s="161"/>
      <c r="S354" s="161"/>
      <c r="T354" s="162"/>
      <c r="U354" s="16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 t="s">
        <v>130</v>
      </c>
      <c r="AF354" s="151">
        <v>0</v>
      </c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ht="12.75" outlineLevel="1">
      <c r="A355" s="152"/>
      <c r="B355" s="158"/>
      <c r="C355" s="188" t="s">
        <v>550</v>
      </c>
      <c r="D355" s="163"/>
      <c r="E355" s="168">
        <v>14.4</v>
      </c>
      <c r="F355" s="170"/>
      <c r="G355" s="170"/>
      <c r="H355" s="170"/>
      <c r="I355" s="170"/>
      <c r="J355" s="170"/>
      <c r="K355" s="170"/>
      <c r="L355" s="170"/>
      <c r="M355" s="170"/>
      <c r="N355" s="161"/>
      <c r="O355" s="161"/>
      <c r="P355" s="161"/>
      <c r="Q355" s="161"/>
      <c r="R355" s="161"/>
      <c r="S355" s="161"/>
      <c r="T355" s="162"/>
      <c r="U355" s="16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 t="s">
        <v>130</v>
      </c>
      <c r="AF355" s="151">
        <v>0</v>
      </c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ht="12.75" outlineLevel="1">
      <c r="A356" s="152"/>
      <c r="B356" s="158"/>
      <c r="C356" s="188" t="s">
        <v>551</v>
      </c>
      <c r="D356" s="163"/>
      <c r="E356" s="168">
        <v>5.6</v>
      </c>
      <c r="F356" s="170"/>
      <c r="G356" s="170"/>
      <c r="H356" s="170"/>
      <c r="I356" s="170"/>
      <c r="J356" s="170"/>
      <c r="K356" s="170"/>
      <c r="L356" s="170"/>
      <c r="M356" s="170"/>
      <c r="N356" s="161"/>
      <c r="O356" s="161"/>
      <c r="P356" s="161"/>
      <c r="Q356" s="161"/>
      <c r="R356" s="161"/>
      <c r="S356" s="161"/>
      <c r="T356" s="162"/>
      <c r="U356" s="16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 t="s">
        <v>130</v>
      </c>
      <c r="AF356" s="151">
        <v>0</v>
      </c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ht="12.75" outlineLevel="1">
      <c r="A357" s="152"/>
      <c r="B357" s="158"/>
      <c r="C357" s="188" t="s">
        <v>552</v>
      </c>
      <c r="D357" s="163"/>
      <c r="E357" s="168">
        <v>8.4</v>
      </c>
      <c r="F357" s="170"/>
      <c r="G357" s="170"/>
      <c r="H357" s="170"/>
      <c r="I357" s="170"/>
      <c r="J357" s="170"/>
      <c r="K357" s="170"/>
      <c r="L357" s="170"/>
      <c r="M357" s="170"/>
      <c r="N357" s="161"/>
      <c r="O357" s="161"/>
      <c r="P357" s="161"/>
      <c r="Q357" s="161"/>
      <c r="R357" s="161"/>
      <c r="S357" s="161"/>
      <c r="T357" s="162"/>
      <c r="U357" s="16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 t="s">
        <v>130</v>
      </c>
      <c r="AF357" s="151">
        <v>0</v>
      </c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ht="12.75" outlineLevel="1">
      <c r="A358" s="152"/>
      <c r="B358" s="158"/>
      <c r="C358" s="188" t="s">
        <v>553</v>
      </c>
      <c r="D358" s="163"/>
      <c r="E358" s="168">
        <v>15.4</v>
      </c>
      <c r="F358" s="170"/>
      <c r="G358" s="170"/>
      <c r="H358" s="170"/>
      <c r="I358" s="170"/>
      <c r="J358" s="170"/>
      <c r="K358" s="170"/>
      <c r="L358" s="170"/>
      <c r="M358" s="170"/>
      <c r="N358" s="161"/>
      <c r="O358" s="161"/>
      <c r="P358" s="161"/>
      <c r="Q358" s="161"/>
      <c r="R358" s="161"/>
      <c r="S358" s="161"/>
      <c r="T358" s="162"/>
      <c r="U358" s="16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 t="s">
        <v>130</v>
      </c>
      <c r="AF358" s="151">
        <v>0</v>
      </c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ht="12.75" outlineLevel="1">
      <c r="A359" s="152"/>
      <c r="B359" s="158"/>
      <c r="C359" s="188" t="s">
        <v>554</v>
      </c>
      <c r="D359" s="163"/>
      <c r="E359" s="168">
        <v>7</v>
      </c>
      <c r="F359" s="170"/>
      <c r="G359" s="170"/>
      <c r="H359" s="170"/>
      <c r="I359" s="170"/>
      <c r="J359" s="170"/>
      <c r="K359" s="170"/>
      <c r="L359" s="170"/>
      <c r="M359" s="170"/>
      <c r="N359" s="161"/>
      <c r="O359" s="161"/>
      <c r="P359" s="161"/>
      <c r="Q359" s="161"/>
      <c r="R359" s="161"/>
      <c r="S359" s="161"/>
      <c r="T359" s="162"/>
      <c r="U359" s="16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 t="s">
        <v>130</v>
      </c>
      <c r="AF359" s="151">
        <v>0</v>
      </c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ht="12.75" outlineLevel="1">
      <c r="A360" s="152"/>
      <c r="B360" s="158"/>
      <c r="C360" s="188" t="s">
        <v>555</v>
      </c>
      <c r="D360" s="163"/>
      <c r="E360" s="168">
        <v>17.3</v>
      </c>
      <c r="F360" s="170"/>
      <c r="G360" s="170"/>
      <c r="H360" s="170"/>
      <c r="I360" s="170"/>
      <c r="J360" s="170"/>
      <c r="K360" s="170"/>
      <c r="L360" s="170"/>
      <c r="M360" s="170"/>
      <c r="N360" s="161"/>
      <c r="O360" s="161"/>
      <c r="P360" s="161"/>
      <c r="Q360" s="161"/>
      <c r="R360" s="161"/>
      <c r="S360" s="161"/>
      <c r="T360" s="162"/>
      <c r="U360" s="16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 t="s">
        <v>130</v>
      </c>
      <c r="AF360" s="151">
        <v>0</v>
      </c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ht="12.75" outlineLevel="1">
      <c r="A361" s="152"/>
      <c r="B361" s="158"/>
      <c r="C361" s="188" t="s">
        <v>556</v>
      </c>
      <c r="D361" s="163"/>
      <c r="E361" s="168">
        <v>6</v>
      </c>
      <c r="F361" s="170"/>
      <c r="G361" s="170"/>
      <c r="H361" s="170"/>
      <c r="I361" s="170"/>
      <c r="J361" s="170"/>
      <c r="K361" s="170"/>
      <c r="L361" s="170"/>
      <c r="M361" s="170"/>
      <c r="N361" s="161"/>
      <c r="O361" s="161"/>
      <c r="P361" s="161"/>
      <c r="Q361" s="161"/>
      <c r="R361" s="161"/>
      <c r="S361" s="161"/>
      <c r="T361" s="162"/>
      <c r="U361" s="16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 t="s">
        <v>130</v>
      </c>
      <c r="AF361" s="151">
        <v>0</v>
      </c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ht="12.75" outlineLevel="1">
      <c r="A362" s="152">
        <v>105</v>
      </c>
      <c r="B362" s="158" t="s">
        <v>557</v>
      </c>
      <c r="C362" s="187" t="s">
        <v>558</v>
      </c>
      <c r="D362" s="160" t="s">
        <v>166</v>
      </c>
      <c r="E362" s="167">
        <v>1.3</v>
      </c>
      <c r="F362" s="170"/>
      <c r="G362" s="170">
        <f>E362*F362</f>
        <v>0</v>
      </c>
      <c r="H362" s="170">
        <v>0</v>
      </c>
      <c r="I362" s="170">
        <f>ROUND(E362*H362,2)</f>
        <v>0</v>
      </c>
      <c r="J362" s="170">
        <v>846</v>
      </c>
      <c r="K362" s="170">
        <f>ROUND(E362*J362,2)</f>
        <v>1099.8</v>
      </c>
      <c r="L362" s="170">
        <v>20</v>
      </c>
      <c r="M362" s="170">
        <f>G362*(1+L362/100)</f>
        <v>0</v>
      </c>
      <c r="N362" s="161">
        <v>0</v>
      </c>
      <c r="O362" s="161">
        <f>ROUND(E362*N362,5)</f>
        <v>0</v>
      </c>
      <c r="P362" s="161">
        <v>0</v>
      </c>
      <c r="Q362" s="161">
        <f>ROUND(E362*P362,5)</f>
        <v>0</v>
      </c>
      <c r="R362" s="161"/>
      <c r="S362" s="161"/>
      <c r="T362" s="162">
        <v>1.831</v>
      </c>
      <c r="U362" s="161">
        <f>ROUND(E362*T362,2)</f>
        <v>2.38</v>
      </c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 t="s">
        <v>128</v>
      </c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31" ht="12.75">
      <c r="A363" s="153" t="s">
        <v>123</v>
      </c>
      <c r="B363" s="159" t="s">
        <v>76</v>
      </c>
      <c r="C363" s="189" t="s">
        <v>77</v>
      </c>
      <c r="D363" s="164"/>
      <c r="E363" s="169"/>
      <c r="F363" s="171"/>
      <c r="G363" s="171">
        <f>SUMIF(AE364:AE368,"&lt;&gt;NOR",G364:G368)</f>
        <v>0</v>
      </c>
      <c r="H363" s="171"/>
      <c r="I363" s="171">
        <f>SUM(I364:I368)</f>
        <v>25301.78</v>
      </c>
      <c r="J363" s="171"/>
      <c r="K363" s="171">
        <f>SUM(K364:K368)</f>
        <v>12788.619999999999</v>
      </c>
      <c r="L363" s="171"/>
      <c r="M363" s="171">
        <f>SUM(M364:M368)</f>
        <v>0</v>
      </c>
      <c r="N363" s="165"/>
      <c r="O363" s="165">
        <f>SUM(O364:O368)</f>
        <v>0.20742</v>
      </c>
      <c r="P363" s="165"/>
      <c r="Q363" s="165">
        <f>SUM(Q364:Q368)</f>
        <v>0</v>
      </c>
      <c r="R363" s="165"/>
      <c r="S363" s="165"/>
      <c r="T363" s="166"/>
      <c r="U363" s="165">
        <f>SUM(U364:U368)</f>
        <v>33.24</v>
      </c>
      <c r="AE363" t="s">
        <v>124</v>
      </c>
    </row>
    <row r="364" spans="1:60" ht="12.75" outlineLevel="1">
      <c r="A364" s="152">
        <v>106</v>
      </c>
      <c r="B364" s="158" t="s">
        <v>559</v>
      </c>
      <c r="C364" s="187" t="s">
        <v>560</v>
      </c>
      <c r="D364" s="160" t="s">
        <v>305</v>
      </c>
      <c r="E364" s="167">
        <v>27.125</v>
      </c>
      <c r="F364" s="170"/>
      <c r="G364" s="170">
        <f>E364*F364</f>
        <v>0</v>
      </c>
      <c r="H364" s="170">
        <v>581.78</v>
      </c>
      <c r="I364" s="170">
        <f>ROUND(E364*H364,2)</f>
        <v>15780.78</v>
      </c>
      <c r="J364" s="170">
        <v>114.22000000000003</v>
      </c>
      <c r="K364" s="170">
        <f>ROUND(E364*J364,2)</f>
        <v>3098.22</v>
      </c>
      <c r="L364" s="170">
        <v>20</v>
      </c>
      <c r="M364" s="170">
        <f>G364*(1+L364/100)</f>
        <v>0</v>
      </c>
      <c r="N364" s="161">
        <v>0.00302</v>
      </c>
      <c r="O364" s="161">
        <f>ROUND(E364*N364,5)</f>
        <v>0.08192</v>
      </c>
      <c r="P364" s="161">
        <v>0</v>
      </c>
      <c r="Q364" s="161">
        <f>ROUND(E364*P364,5)</f>
        <v>0</v>
      </c>
      <c r="R364" s="161"/>
      <c r="S364" s="161"/>
      <c r="T364" s="162">
        <v>0.287</v>
      </c>
      <c r="U364" s="161">
        <f>ROUND(E364*T364,2)</f>
        <v>7.78</v>
      </c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 t="s">
        <v>128</v>
      </c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ht="12.75" outlineLevel="1">
      <c r="A365" s="152"/>
      <c r="B365" s="158"/>
      <c r="C365" s="188" t="s">
        <v>561</v>
      </c>
      <c r="D365" s="163"/>
      <c r="E365" s="168">
        <v>10.875</v>
      </c>
      <c r="F365" s="170"/>
      <c r="G365" s="170"/>
      <c r="H365" s="170"/>
      <c r="I365" s="170"/>
      <c r="J365" s="170"/>
      <c r="K365" s="170"/>
      <c r="L365" s="170"/>
      <c r="M365" s="170"/>
      <c r="N365" s="161"/>
      <c r="O365" s="161"/>
      <c r="P365" s="161"/>
      <c r="Q365" s="161"/>
      <c r="R365" s="161"/>
      <c r="S365" s="161"/>
      <c r="T365" s="162"/>
      <c r="U365" s="16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 t="s">
        <v>130</v>
      </c>
      <c r="AF365" s="151">
        <v>0</v>
      </c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ht="12.75" outlineLevel="1">
      <c r="A366" s="152"/>
      <c r="B366" s="158"/>
      <c r="C366" s="188" t="s">
        <v>562</v>
      </c>
      <c r="D366" s="163"/>
      <c r="E366" s="168">
        <v>16.25</v>
      </c>
      <c r="F366" s="170"/>
      <c r="G366" s="170"/>
      <c r="H366" s="170"/>
      <c r="I366" s="170"/>
      <c r="J366" s="170"/>
      <c r="K366" s="170"/>
      <c r="L366" s="170"/>
      <c r="M366" s="170"/>
      <c r="N366" s="161"/>
      <c r="O366" s="161"/>
      <c r="P366" s="161"/>
      <c r="Q366" s="161"/>
      <c r="R366" s="161"/>
      <c r="S366" s="161"/>
      <c r="T366" s="162"/>
      <c r="U366" s="16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 t="s">
        <v>130</v>
      </c>
      <c r="AF366" s="151">
        <v>0</v>
      </c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ht="12.75" outlineLevel="1">
      <c r="A367" s="152">
        <v>107</v>
      </c>
      <c r="B367" s="158" t="s">
        <v>563</v>
      </c>
      <c r="C367" s="187" t="s">
        <v>564</v>
      </c>
      <c r="D367" s="160" t="s">
        <v>305</v>
      </c>
      <c r="E367" s="167">
        <v>50</v>
      </c>
      <c r="F367" s="170"/>
      <c r="G367" s="170">
        <f>E367*F367</f>
        <v>0</v>
      </c>
      <c r="H367" s="170">
        <v>190.42</v>
      </c>
      <c r="I367" s="170">
        <f>ROUND(E367*H367,2)</f>
        <v>9521</v>
      </c>
      <c r="J367" s="170">
        <v>187.58</v>
      </c>
      <c r="K367" s="170">
        <f>ROUND(E367*J367,2)</f>
        <v>9379</v>
      </c>
      <c r="L367" s="170">
        <v>20</v>
      </c>
      <c r="M367" s="170">
        <f>G367*(1+L367/100)</f>
        <v>0</v>
      </c>
      <c r="N367" s="161">
        <v>0.00251</v>
      </c>
      <c r="O367" s="161">
        <f>ROUND(E367*N367,5)</f>
        <v>0.1255</v>
      </c>
      <c r="P367" s="161">
        <v>0</v>
      </c>
      <c r="Q367" s="161">
        <f>ROUND(E367*P367,5)</f>
        <v>0</v>
      </c>
      <c r="R367" s="161"/>
      <c r="S367" s="161"/>
      <c r="T367" s="162">
        <v>0.49</v>
      </c>
      <c r="U367" s="161">
        <f>ROUND(E367*T367,2)</f>
        <v>24.5</v>
      </c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 t="s">
        <v>128</v>
      </c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ht="12.75" outlineLevel="1">
      <c r="A368" s="152">
        <v>108</v>
      </c>
      <c r="B368" s="158" t="s">
        <v>565</v>
      </c>
      <c r="C368" s="187" t="s">
        <v>566</v>
      </c>
      <c r="D368" s="160" t="s">
        <v>166</v>
      </c>
      <c r="E368" s="167">
        <v>0.2</v>
      </c>
      <c r="F368" s="170"/>
      <c r="G368" s="170">
        <f>E368*F368</f>
        <v>0</v>
      </c>
      <c r="H368" s="170">
        <v>0</v>
      </c>
      <c r="I368" s="170">
        <f>ROUND(E368*H368,2)</f>
        <v>0</v>
      </c>
      <c r="J368" s="170">
        <v>1557</v>
      </c>
      <c r="K368" s="170">
        <f>ROUND(E368*J368,2)</f>
        <v>311.4</v>
      </c>
      <c r="L368" s="170">
        <v>20</v>
      </c>
      <c r="M368" s="170">
        <f>G368*(1+L368/100)</f>
        <v>0</v>
      </c>
      <c r="N368" s="161">
        <v>0</v>
      </c>
      <c r="O368" s="161">
        <f>ROUND(E368*N368,5)</f>
        <v>0</v>
      </c>
      <c r="P368" s="161">
        <v>0</v>
      </c>
      <c r="Q368" s="161">
        <f>ROUND(E368*P368,5)</f>
        <v>0</v>
      </c>
      <c r="R368" s="161"/>
      <c r="S368" s="161"/>
      <c r="T368" s="162">
        <v>4.82</v>
      </c>
      <c r="U368" s="161">
        <f>ROUND(E368*T368,2)</f>
        <v>0.96</v>
      </c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 t="s">
        <v>128</v>
      </c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31" ht="12.75">
      <c r="A369" s="153" t="s">
        <v>123</v>
      </c>
      <c r="B369" s="159" t="s">
        <v>78</v>
      </c>
      <c r="C369" s="189" t="s">
        <v>79</v>
      </c>
      <c r="D369" s="164"/>
      <c r="E369" s="169"/>
      <c r="F369" s="171"/>
      <c r="G369" s="171">
        <f>SUMIF(AE370:AE378,"&lt;&gt;NOR",G370:G378)</f>
        <v>0</v>
      </c>
      <c r="H369" s="171"/>
      <c r="I369" s="171">
        <f>SUM(I370:I378)</f>
        <v>0</v>
      </c>
      <c r="J369" s="171"/>
      <c r="K369" s="171">
        <f>SUM(K370:K378)</f>
        <v>872300</v>
      </c>
      <c r="L369" s="171"/>
      <c r="M369" s="171">
        <f>SUM(M370:M378)</f>
        <v>0</v>
      </c>
      <c r="N369" s="165"/>
      <c r="O369" s="165">
        <f>SUM(O370:O378)</f>
        <v>0.01584</v>
      </c>
      <c r="P369" s="165"/>
      <c r="Q369" s="165">
        <f>SUM(Q370:Q378)</f>
        <v>0</v>
      </c>
      <c r="R369" s="165"/>
      <c r="S369" s="165"/>
      <c r="T369" s="166"/>
      <c r="U369" s="165">
        <f>SUM(U370:U378)</f>
        <v>55.64</v>
      </c>
      <c r="AE369" t="s">
        <v>124</v>
      </c>
    </row>
    <row r="370" spans="1:60" ht="12.75" outlineLevel="1">
      <c r="A370" s="152">
        <v>109</v>
      </c>
      <c r="B370" s="158" t="s">
        <v>567</v>
      </c>
      <c r="C370" s="187" t="s">
        <v>568</v>
      </c>
      <c r="D370" s="160" t="s">
        <v>569</v>
      </c>
      <c r="E370" s="167">
        <v>1</v>
      </c>
      <c r="F370" s="170"/>
      <c r="G370" s="170">
        <f>E370*F370</f>
        <v>0</v>
      </c>
      <c r="H370" s="170">
        <v>0</v>
      </c>
      <c r="I370" s="170">
        <f>ROUND(E370*H370,2)</f>
        <v>0</v>
      </c>
      <c r="J370" s="170">
        <v>590600</v>
      </c>
      <c r="K370" s="170">
        <f>ROUND(E370*J370,2)</f>
        <v>590600</v>
      </c>
      <c r="L370" s="170">
        <v>20</v>
      </c>
      <c r="M370" s="170">
        <f>G370*(1+L370/100)</f>
        <v>0</v>
      </c>
      <c r="N370" s="161">
        <v>0</v>
      </c>
      <c r="O370" s="161">
        <f>ROUND(E370*N370,5)</f>
        <v>0</v>
      </c>
      <c r="P370" s="161">
        <v>0</v>
      </c>
      <c r="Q370" s="161">
        <f>ROUND(E370*P370,5)</f>
        <v>0</v>
      </c>
      <c r="R370" s="161"/>
      <c r="S370" s="161"/>
      <c r="T370" s="162">
        <v>0</v>
      </c>
      <c r="U370" s="161">
        <f>ROUND(E370*T370,2)</f>
        <v>0</v>
      </c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 t="s">
        <v>128</v>
      </c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ht="12.75" outlineLevel="1">
      <c r="A371" s="152"/>
      <c r="B371" s="158"/>
      <c r="C371" s="188" t="s">
        <v>570</v>
      </c>
      <c r="D371" s="163"/>
      <c r="E371" s="168">
        <v>1</v>
      </c>
      <c r="F371" s="170"/>
      <c r="G371" s="170"/>
      <c r="H371" s="170"/>
      <c r="I371" s="170"/>
      <c r="J371" s="170"/>
      <c r="K371" s="170"/>
      <c r="L371" s="170"/>
      <c r="M371" s="170"/>
      <c r="N371" s="161"/>
      <c r="O371" s="161"/>
      <c r="P371" s="161"/>
      <c r="Q371" s="161"/>
      <c r="R371" s="161"/>
      <c r="S371" s="161"/>
      <c r="T371" s="162"/>
      <c r="U371" s="16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 t="s">
        <v>130</v>
      </c>
      <c r="AF371" s="151">
        <v>0</v>
      </c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ht="12.75" outlineLevel="1">
      <c r="A372" s="152">
        <v>110</v>
      </c>
      <c r="B372" s="158" t="s">
        <v>571</v>
      </c>
      <c r="C372" s="187" t="s">
        <v>572</v>
      </c>
      <c r="D372" s="160" t="s">
        <v>499</v>
      </c>
      <c r="E372" s="167">
        <v>1</v>
      </c>
      <c r="F372" s="170"/>
      <c r="G372" s="170">
        <f aca="true" t="shared" si="0" ref="G372:G378">E372*F372</f>
        <v>0</v>
      </c>
      <c r="H372" s="170">
        <v>0</v>
      </c>
      <c r="I372" s="170">
        <f aca="true" t="shared" si="1" ref="I372:I378">ROUND(E372*H372,2)</f>
        <v>0</v>
      </c>
      <c r="J372" s="170">
        <v>60000</v>
      </c>
      <c r="K372" s="170">
        <f aca="true" t="shared" si="2" ref="K372:K378">ROUND(E372*J372,2)</f>
        <v>60000</v>
      </c>
      <c r="L372" s="170">
        <v>20</v>
      </c>
      <c r="M372" s="170">
        <f aca="true" t="shared" si="3" ref="M372:M378">G372*(1+L372/100)</f>
        <v>0</v>
      </c>
      <c r="N372" s="161">
        <v>0</v>
      </c>
      <c r="O372" s="161">
        <f aca="true" t="shared" si="4" ref="O372:O378">ROUND(E372*N372,5)</f>
        <v>0</v>
      </c>
      <c r="P372" s="161">
        <v>0</v>
      </c>
      <c r="Q372" s="161">
        <f aca="true" t="shared" si="5" ref="Q372:Q378">ROUND(E372*P372,5)</f>
        <v>0</v>
      </c>
      <c r="R372" s="161"/>
      <c r="S372" s="161"/>
      <c r="T372" s="162">
        <v>0</v>
      </c>
      <c r="U372" s="161">
        <f aca="true" t="shared" si="6" ref="U372:U378">ROUND(E372*T372,2)</f>
        <v>0</v>
      </c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 t="s">
        <v>128</v>
      </c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ht="22.5" outlineLevel="1">
      <c r="A373" s="152">
        <v>111</v>
      </c>
      <c r="B373" s="158" t="s">
        <v>573</v>
      </c>
      <c r="C373" s="187" t="s">
        <v>574</v>
      </c>
      <c r="D373" s="160" t="s">
        <v>188</v>
      </c>
      <c r="E373" s="167">
        <v>11</v>
      </c>
      <c r="F373" s="170"/>
      <c r="G373" s="170">
        <f t="shared" si="0"/>
        <v>0</v>
      </c>
      <c r="H373" s="170">
        <v>0</v>
      </c>
      <c r="I373" s="170">
        <f t="shared" si="1"/>
        <v>0</v>
      </c>
      <c r="J373" s="170">
        <v>7900</v>
      </c>
      <c r="K373" s="170">
        <f t="shared" si="2"/>
        <v>86900</v>
      </c>
      <c r="L373" s="170">
        <v>20</v>
      </c>
      <c r="M373" s="170">
        <f t="shared" si="3"/>
        <v>0</v>
      </c>
      <c r="N373" s="161">
        <v>0.00144</v>
      </c>
      <c r="O373" s="161">
        <f t="shared" si="4"/>
        <v>0.01584</v>
      </c>
      <c r="P373" s="161">
        <v>0</v>
      </c>
      <c r="Q373" s="161">
        <f t="shared" si="5"/>
        <v>0</v>
      </c>
      <c r="R373" s="161"/>
      <c r="S373" s="161"/>
      <c r="T373" s="162">
        <v>5.05848</v>
      </c>
      <c r="U373" s="161">
        <f t="shared" si="6"/>
        <v>55.64</v>
      </c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 t="s">
        <v>128</v>
      </c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ht="22.5" outlineLevel="1">
      <c r="A374" s="152">
        <v>112</v>
      </c>
      <c r="B374" s="158" t="s">
        <v>575</v>
      </c>
      <c r="C374" s="187" t="s">
        <v>576</v>
      </c>
      <c r="D374" s="160" t="s">
        <v>499</v>
      </c>
      <c r="E374" s="167">
        <v>1</v>
      </c>
      <c r="F374" s="170"/>
      <c r="G374" s="170">
        <f t="shared" si="0"/>
        <v>0</v>
      </c>
      <c r="H374" s="170">
        <v>0</v>
      </c>
      <c r="I374" s="170">
        <f t="shared" si="1"/>
        <v>0</v>
      </c>
      <c r="J374" s="170">
        <v>8900</v>
      </c>
      <c r="K374" s="170">
        <f t="shared" si="2"/>
        <v>8900</v>
      </c>
      <c r="L374" s="170">
        <v>20</v>
      </c>
      <c r="M374" s="170">
        <f t="shared" si="3"/>
        <v>0</v>
      </c>
      <c r="N374" s="161">
        <v>0</v>
      </c>
      <c r="O374" s="161">
        <f t="shared" si="4"/>
        <v>0</v>
      </c>
      <c r="P374" s="161">
        <v>0</v>
      </c>
      <c r="Q374" s="161">
        <f t="shared" si="5"/>
        <v>0</v>
      </c>
      <c r="R374" s="161"/>
      <c r="S374" s="161"/>
      <c r="T374" s="162">
        <v>0</v>
      </c>
      <c r="U374" s="161">
        <f t="shared" si="6"/>
        <v>0</v>
      </c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 t="s">
        <v>128</v>
      </c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ht="22.5" outlineLevel="1">
      <c r="A375" s="152">
        <v>113</v>
      </c>
      <c r="B375" s="158" t="s">
        <v>577</v>
      </c>
      <c r="C375" s="187" t="s">
        <v>578</v>
      </c>
      <c r="D375" s="160" t="s">
        <v>499</v>
      </c>
      <c r="E375" s="167">
        <v>1</v>
      </c>
      <c r="F375" s="170"/>
      <c r="G375" s="170">
        <f t="shared" si="0"/>
        <v>0</v>
      </c>
      <c r="H375" s="170">
        <v>0</v>
      </c>
      <c r="I375" s="170">
        <f t="shared" si="1"/>
        <v>0</v>
      </c>
      <c r="J375" s="170">
        <v>25000</v>
      </c>
      <c r="K375" s="170">
        <f t="shared" si="2"/>
        <v>25000</v>
      </c>
      <c r="L375" s="170">
        <v>20</v>
      </c>
      <c r="M375" s="170">
        <f t="shared" si="3"/>
        <v>0</v>
      </c>
      <c r="N375" s="161">
        <v>0</v>
      </c>
      <c r="O375" s="161">
        <f t="shared" si="4"/>
        <v>0</v>
      </c>
      <c r="P375" s="161">
        <v>0</v>
      </c>
      <c r="Q375" s="161">
        <f t="shared" si="5"/>
        <v>0</v>
      </c>
      <c r="R375" s="161"/>
      <c r="S375" s="161"/>
      <c r="T375" s="162">
        <v>0</v>
      </c>
      <c r="U375" s="161">
        <f t="shared" si="6"/>
        <v>0</v>
      </c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 t="s">
        <v>128</v>
      </c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ht="22.5" outlineLevel="1">
      <c r="A376" s="152">
        <v>114</v>
      </c>
      <c r="B376" s="158" t="s">
        <v>579</v>
      </c>
      <c r="C376" s="187" t="s">
        <v>580</v>
      </c>
      <c r="D376" s="160" t="s">
        <v>499</v>
      </c>
      <c r="E376" s="167">
        <v>1</v>
      </c>
      <c r="F376" s="170"/>
      <c r="G376" s="170">
        <f t="shared" si="0"/>
        <v>0</v>
      </c>
      <c r="H376" s="170">
        <v>0</v>
      </c>
      <c r="I376" s="170">
        <f t="shared" si="1"/>
        <v>0</v>
      </c>
      <c r="J376" s="170">
        <v>26000</v>
      </c>
      <c r="K376" s="170">
        <f t="shared" si="2"/>
        <v>26000</v>
      </c>
      <c r="L376" s="170">
        <v>20</v>
      </c>
      <c r="M376" s="170">
        <f t="shared" si="3"/>
        <v>0</v>
      </c>
      <c r="N376" s="161">
        <v>0</v>
      </c>
      <c r="O376" s="161">
        <f t="shared" si="4"/>
        <v>0</v>
      </c>
      <c r="P376" s="161">
        <v>0</v>
      </c>
      <c r="Q376" s="161">
        <f t="shared" si="5"/>
        <v>0</v>
      </c>
      <c r="R376" s="161"/>
      <c r="S376" s="161"/>
      <c r="T376" s="162">
        <v>0</v>
      </c>
      <c r="U376" s="161">
        <f t="shared" si="6"/>
        <v>0</v>
      </c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 t="s">
        <v>128</v>
      </c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ht="12.75" outlineLevel="1">
      <c r="A377" s="152">
        <v>115</v>
      </c>
      <c r="B377" s="158" t="s">
        <v>581</v>
      </c>
      <c r="C377" s="187" t="s">
        <v>582</v>
      </c>
      <c r="D377" s="160" t="s">
        <v>499</v>
      </c>
      <c r="E377" s="167">
        <v>1</v>
      </c>
      <c r="F377" s="170"/>
      <c r="G377" s="170">
        <f t="shared" si="0"/>
        <v>0</v>
      </c>
      <c r="H377" s="170">
        <v>0</v>
      </c>
      <c r="I377" s="170">
        <f t="shared" si="1"/>
        <v>0</v>
      </c>
      <c r="J377" s="170">
        <v>14900</v>
      </c>
      <c r="K377" s="170">
        <f t="shared" si="2"/>
        <v>14900</v>
      </c>
      <c r="L377" s="170">
        <v>20</v>
      </c>
      <c r="M377" s="170">
        <f t="shared" si="3"/>
        <v>0</v>
      </c>
      <c r="N377" s="161">
        <v>0</v>
      </c>
      <c r="O377" s="161">
        <f t="shared" si="4"/>
        <v>0</v>
      </c>
      <c r="P377" s="161">
        <v>0</v>
      </c>
      <c r="Q377" s="161">
        <f t="shared" si="5"/>
        <v>0</v>
      </c>
      <c r="R377" s="161"/>
      <c r="S377" s="161"/>
      <c r="T377" s="162">
        <v>0</v>
      </c>
      <c r="U377" s="161">
        <f t="shared" si="6"/>
        <v>0</v>
      </c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 t="s">
        <v>128</v>
      </c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ht="22.5" outlineLevel="1">
      <c r="A378" s="152">
        <v>116</v>
      </c>
      <c r="B378" s="158" t="s">
        <v>583</v>
      </c>
      <c r="C378" s="187" t="s">
        <v>584</v>
      </c>
      <c r="D378" s="160" t="s">
        <v>499</v>
      </c>
      <c r="E378" s="167">
        <v>1</v>
      </c>
      <c r="F378" s="170"/>
      <c r="G378" s="170">
        <f t="shared" si="0"/>
        <v>0</v>
      </c>
      <c r="H378" s="170">
        <v>0</v>
      </c>
      <c r="I378" s="170">
        <f t="shared" si="1"/>
        <v>0</v>
      </c>
      <c r="J378" s="170">
        <v>60000</v>
      </c>
      <c r="K378" s="170">
        <f t="shared" si="2"/>
        <v>60000</v>
      </c>
      <c r="L378" s="170">
        <v>20</v>
      </c>
      <c r="M378" s="170">
        <f t="shared" si="3"/>
        <v>0</v>
      </c>
      <c r="N378" s="161">
        <v>0</v>
      </c>
      <c r="O378" s="161">
        <f t="shared" si="4"/>
        <v>0</v>
      </c>
      <c r="P378" s="161">
        <v>0</v>
      </c>
      <c r="Q378" s="161">
        <f t="shared" si="5"/>
        <v>0</v>
      </c>
      <c r="R378" s="161"/>
      <c r="S378" s="161"/>
      <c r="T378" s="162">
        <v>0</v>
      </c>
      <c r="U378" s="161">
        <f t="shared" si="6"/>
        <v>0</v>
      </c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 t="s">
        <v>128</v>
      </c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31" ht="12.75">
      <c r="A379" s="153" t="s">
        <v>123</v>
      </c>
      <c r="B379" s="159" t="s">
        <v>80</v>
      </c>
      <c r="C379" s="189" t="s">
        <v>81</v>
      </c>
      <c r="D379" s="164"/>
      <c r="E379" s="169"/>
      <c r="F379" s="171"/>
      <c r="G379" s="171">
        <f>SUMIF(AE380:AE388,"&lt;&gt;NOR",G380:G388)</f>
        <v>0</v>
      </c>
      <c r="H379" s="171"/>
      <c r="I379" s="171">
        <f>SUM(I380:I388)</f>
        <v>0</v>
      </c>
      <c r="J379" s="171"/>
      <c r="K379" s="171">
        <f>SUM(K380:K388)</f>
        <v>433000</v>
      </c>
      <c r="L379" s="171"/>
      <c r="M379" s="171">
        <f>SUM(M380:M388)</f>
        <v>0</v>
      </c>
      <c r="N379" s="165"/>
      <c r="O379" s="165">
        <f>SUM(O380:O388)</f>
        <v>0</v>
      </c>
      <c r="P379" s="165"/>
      <c r="Q379" s="165">
        <f>SUM(Q380:Q388)</f>
        <v>0</v>
      </c>
      <c r="R379" s="165"/>
      <c r="S379" s="165"/>
      <c r="T379" s="166"/>
      <c r="U379" s="165">
        <f>SUM(U380:U388)</f>
        <v>0</v>
      </c>
      <c r="AE379" t="s">
        <v>124</v>
      </c>
    </row>
    <row r="380" spans="1:60" ht="12.75" outlineLevel="1">
      <c r="A380" s="152">
        <v>117</v>
      </c>
      <c r="B380" s="158" t="s">
        <v>585</v>
      </c>
      <c r="C380" s="187" t="s">
        <v>586</v>
      </c>
      <c r="D380" s="160" t="s">
        <v>305</v>
      </c>
      <c r="E380" s="167">
        <v>2.5</v>
      </c>
      <c r="F380" s="170"/>
      <c r="G380" s="170">
        <f>E380*F380</f>
        <v>0</v>
      </c>
      <c r="H380" s="170">
        <v>0</v>
      </c>
      <c r="I380" s="170">
        <f>ROUND(E380*H380,2)</f>
        <v>0</v>
      </c>
      <c r="J380" s="170">
        <v>5000</v>
      </c>
      <c r="K380" s="170">
        <f>ROUND(E380*J380,2)</f>
        <v>12500</v>
      </c>
      <c r="L380" s="170">
        <v>20</v>
      </c>
      <c r="M380" s="170">
        <f>G380*(1+L380/100)</f>
        <v>0</v>
      </c>
      <c r="N380" s="161">
        <v>0</v>
      </c>
      <c r="O380" s="161">
        <f>ROUND(E380*N380,5)</f>
        <v>0</v>
      </c>
      <c r="P380" s="161">
        <v>0</v>
      </c>
      <c r="Q380" s="161">
        <f>ROUND(E380*P380,5)</f>
        <v>0</v>
      </c>
      <c r="R380" s="161"/>
      <c r="S380" s="161"/>
      <c r="T380" s="162">
        <v>0</v>
      </c>
      <c r="U380" s="161">
        <f>ROUND(E380*T380,2)</f>
        <v>0</v>
      </c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 t="s">
        <v>128</v>
      </c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ht="12.75" outlineLevel="1">
      <c r="A381" s="152"/>
      <c r="B381" s="158"/>
      <c r="C381" s="188" t="s">
        <v>587</v>
      </c>
      <c r="D381" s="163"/>
      <c r="E381" s="168">
        <v>2.5</v>
      </c>
      <c r="F381" s="170"/>
      <c r="G381" s="170"/>
      <c r="H381" s="170"/>
      <c r="I381" s="170"/>
      <c r="J381" s="170"/>
      <c r="K381" s="170"/>
      <c r="L381" s="170"/>
      <c r="M381" s="170"/>
      <c r="N381" s="161"/>
      <c r="O381" s="161"/>
      <c r="P381" s="161"/>
      <c r="Q381" s="161"/>
      <c r="R381" s="161"/>
      <c r="S381" s="161"/>
      <c r="T381" s="162"/>
      <c r="U381" s="16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 t="s">
        <v>130</v>
      </c>
      <c r="AF381" s="151">
        <v>0</v>
      </c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ht="12.75" outlineLevel="1">
      <c r="A382" s="152">
        <v>118</v>
      </c>
      <c r="B382" s="158" t="s">
        <v>588</v>
      </c>
      <c r="C382" s="187" t="s">
        <v>589</v>
      </c>
      <c r="D382" s="160" t="s">
        <v>305</v>
      </c>
      <c r="E382" s="167">
        <v>2</v>
      </c>
      <c r="F382" s="170"/>
      <c r="G382" s="170">
        <f>E382*F382</f>
        <v>0</v>
      </c>
      <c r="H382" s="170">
        <v>0</v>
      </c>
      <c r="I382" s="170">
        <f>ROUND(E382*H382,2)</f>
        <v>0</v>
      </c>
      <c r="J382" s="170">
        <v>11000</v>
      </c>
      <c r="K382" s="170">
        <f>ROUND(E382*J382,2)</f>
        <v>22000</v>
      </c>
      <c r="L382" s="170">
        <v>20</v>
      </c>
      <c r="M382" s="170">
        <f>G382*(1+L382/100)</f>
        <v>0</v>
      </c>
      <c r="N382" s="161">
        <v>0</v>
      </c>
      <c r="O382" s="161">
        <f>ROUND(E382*N382,5)</f>
        <v>0</v>
      </c>
      <c r="P382" s="161">
        <v>0</v>
      </c>
      <c r="Q382" s="161">
        <f>ROUND(E382*P382,5)</f>
        <v>0</v>
      </c>
      <c r="R382" s="161"/>
      <c r="S382" s="161"/>
      <c r="T382" s="162">
        <v>0</v>
      </c>
      <c r="U382" s="161">
        <f>ROUND(E382*T382,2)</f>
        <v>0</v>
      </c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 t="s">
        <v>128</v>
      </c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ht="12.75" outlineLevel="1">
      <c r="A383" s="152"/>
      <c r="B383" s="158"/>
      <c r="C383" s="188" t="s">
        <v>590</v>
      </c>
      <c r="D383" s="163"/>
      <c r="E383" s="168">
        <v>2</v>
      </c>
      <c r="F383" s="170"/>
      <c r="G383" s="170"/>
      <c r="H383" s="170"/>
      <c r="I383" s="170"/>
      <c r="J383" s="170"/>
      <c r="K383" s="170"/>
      <c r="L383" s="170"/>
      <c r="M383" s="170"/>
      <c r="N383" s="161"/>
      <c r="O383" s="161"/>
      <c r="P383" s="161"/>
      <c r="Q383" s="161"/>
      <c r="R383" s="161"/>
      <c r="S383" s="161"/>
      <c r="T383" s="162"/>
      <c r="U383" s="16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 t="s">
        <v>130</v>
      </c>
      <c r="AF383" s="151">
        <v>0</v>
      </c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ht="12.75" outlineLevel="1">
      <c r="A384" s="152">
        <v>119</v>
      </c>
      <c r="B384" s="158" t="s">
        <v>591</v>
      </c>
      <c r="C384" s="187" t="s">
        <v>592</v>
      </c>
      <c r="D384" s="160" t="s">
        <v>499</v>
      </c>
      <c r="E384" s="167">
        <v>1</v>
      </c>
      <c r="F384" s="170"/>
      <c r="G384" s="170">
        <f>E384*F384</f>
        <v>0</v>
      </c>
      <c r="H384" s="170">
        <v>0</v>
      </c>
      <c r="I384" s="170">
        <f>ROUND(E384*H384,2)</f>
        <v>0</v>
      </c>
      <c r="J384" s="170">
        <v>60000</v>
      </c>
      <c r="K384" s="170">
        <f>ROUND(E384*J384,2)</f>
        <v>60000</v>
      </c>
      <c r="L384" s="170">
        <v>20</v>
      </c>
      <c r="M384" s="170">
        <f>G384*(1+L384/100)</f>
        <v>0</v>
      </c>
      <c r="N384" s="161">
        <v>0</v>
      </c>
      <c r="O384" s="161">
        <f>ROUND(E384*N384,5)</f>
        <v>0</v>
      </c>
      <c r="P384" s="161">
        <v>0</v>
      </c>
      <c r="Q384" s="161">
        <f>ROUND(E384*P384,5)</f>
        <v>0</v>
      </c>
      <c r="R384" s="161"/>
      <c r="S384" s="161"/>
      <c r="T384" s="162">
        <v>0</v>
      </c>
      <c r="U384" s="161">
        <f>ROUND(E384*T384,2)</f>
        <v>0</v>
      </c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 t="s">
        <v>128</v>
      </c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ht="12.75" outlineLevel="1">
      <c r="A385" s="152"/>
      <c r="B385" s="158"/>
      <c r="C385" s="188" t="s">
        <v>593</v>
      </c>
      <c r="D385" s="163"/>
      <c r="E385" s="168">
        <v>1</v>
      </c>
      <c r="F385" s="170"/>
      <c r="G385" s="170"/>
      <c r="H385" s="170"/>
      <c r="I385" s="170"/>
      <c r="J385" s="170"/>
      <c r="K385" s="170"/>
      <c r="L385" s="170"/>
      <c r="M385" s="170"/>
      <c r="N385" s="161"/>
      <c r="O385" s="161"/>
      <c r="P385" s="161"/>
      <c r="Q385" s="161"/>
      <c r="R385" s="161"/>
      <c r="S385" s="161"/>
      <c r="T385" s="162"/>
      <c r="U385" s="16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 t="s">
        <v>130</v>
      </c>
      <c r="AF385" s="151">
        <v>0</v>
      </c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ht="12.75" outlineLevel="1">
      <c r="A386" s="152">
        <v>120</v>
      </c>
      <c r="B386" s="158" t="s">
        <v>594</v>
      </c>
      <c r="C386" s="187" t="s">
        <v>595</v>
      </c>
      <c r="D386" s="160" t="s">
        <v>499</v>
      </c>
      <c r="E386" s="167">
        <v>1</v>
      </c>
      <c r="F386" s="170"/>
      <c r="G386" s="170">
        <f>E386*F386</f>
        <v>0</v>
      </c>
      <c r="H386" s="170">
        <v>0</v>
      </c>
      <c r="I386" s="170">
        <f>ROUND(E386*H386,2)</f>
        <v>0</v>
      </c>
      <c r="J386" s="170">
        <v>250000</v>
      </c>
      <c r="K386" s="170">
        <f>ROUND(E386*J386,2)</f>
        <v>250000</v>
      </c>
      <c r="L386" s="170">
        <v>20</v>
      </c>
      <c r="M386" s="170">
        <f>G386*(1+L386/100)</f>
        <v>0</v>
      </c>
      <c r="N386" s="161">
        <v>0</v>
      </c>
      <c r="O386" s="161">
        <f>ROUND(E386*N386,5)</f>
        <v>0</v>
      </c>
      <c r="P386" s="161">
        <v>0</v>
      </c>
      <c r="Q386" s="161">
        <f>ROUND(E386*P386,5)</f>
        <v>0</v>
      </c>
      <c r="R386" s="161"/>
      <c r="S386" s="161"/>
      <c r="T386" s="162">
        <v>0</v>
      </c>
      <c r="U386" s="161">
        <f>ROUND(E386*T386,2)</f>
        <v>0</v>
      </c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 t="s">
        <v>128</v>
      </c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ht="12.75" outlineLevel="1">
      <c r="A387" s="152"/>
      <c r="B387" s="158"/>
      <c r="C387" s="188" t="s">
        <v>593</v>
      </c>
      <c r="D387" s="163"/>
      <c r="E387" s="168">
        <v>1</v>
      </c>
      <c r="F387" s="170"/>
      <c r="G387" s="170"/>
      <c r="H387" s="170"/>
      <c r="I387" s="170"/>
      <c r="J387" s="170"/>
      <c r="K387" s="170"/>
      <c r="L387" s="170"/>
      <c r="M387" s="170"/>
      <c r="N387" s="161"/>
      <c r="O387" s="161"/>
      <c r="P387" s="161"/>
      <c r="Q387" s="161"/>
      <c r="R387" s="161"/>
      <c r="S387" s="161"/>
      <c r="T387" s="162"/>
      <c r="U387" s="16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 t="s">
        <v>130</v>
      </c>
      <c r="AF387" s="151">
        <v>0</v>
      </c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ht="12.75" outlineLevel="1">
      <c r="A388" s="152">
        <v>121</v>
      </c>
      <c r="B388" s="158" t="s">
        <v>596</v>
      </c>
      <c r="C388" s="187" t="s">
        <v>597</v>
      </c>
      <c r="D388" s="160" t="s">
        <v>305</v>
      </c>
      <c r="E388" s="167">
        <v>5.9</v>
      </c>
      <c r="F388" s="170"/>
      <c r="G388" s="170">
        <f>E388*F388</f>
        <v>0</v>
      </c>
      <c r="H388" s="170">
        <v>0</v>
      </c>
      <c r="I388" s="170">
        <f>ROUND(E388*H388,2)</f>
        <v>0</v>
      </c>
      <c r="J388" s="170">
        <v>15000</v>
      </c>
      <c r="K388" s="170">
        <f>ROUND(E388*J388,2)</f>
        <v>88500</v>
      </c>
      <c r="L388" s="170">
        <v>20</v>
      </c>
      <c r="M388" s="170">
        <f>G388*(1+L388/100)</f>
        <v>0</v>
      </c>
      <c r="N388" s="161">
        <v>0</v>
      </c>
      <c r="O388" s="161">
        <f>ROUND(E388*N388,5)</f>
        <v>0</v>
      </c>
      <c r="P388" s="161">
        <v>0</v>
      </c>
      <c r="Q388" s="161">
        <f>ROUND(E388*P388,5)</f>
        <v>0</v>
      </c>
      <c r="R388" s="161"/>
      <c r="S388" s="161"/>
      <c r="T388" s="162">
        <v>0</v>
      </c>
      <c r="U388" s="161">
        <f>ROUND(E388*T388,2)</f>
        <v>0</v>
      </c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 t="s">
        <v>128</v>
      </c>
      <c r="AF388" s="151"/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31" ht="12.75">
      <c r="A389" s="153" t="s">
        <v>123</v>
      </c>
      <c r="B389" s="159" t="s">
        <v>82</v>
      </c>
      <c r="C389" s="189" t="s">
        <v>83</v>
      </c>
      <c r="D389" s="164"/>
      <c r="E389" s="169"/>
      <c r="F389" s="171"/>
      <c r="G389" s="171">
        <f>SUMIF(AE390:AE396,"&lt;&gt;NOR",G390:G396)</f>
        <v>0</v>
      </c>
      <c r="H389" s="171"/>
      <c r="I389" s="171">
        <f>SUM(I390:I396)</f>
        <v>12549.39</v>
      </c>
      <c r="J389" s="171"/>
      <c r="K389" s="171">
        <f>SUM(K390:K396)</f>
        <v>9715.18</v>
      </c>
      <c r="L389" s="171"/>
      <c r="M389" s="171">
        <f>SUM(M390:M396)</f>
        <v>0</v>
      </c>
      <c r="N389" s="165"/>
      <c r="O389" s="165">
        <f>SUM(O390:O396)</f>
        <v>1.11578</v>
      </c>
      <c r="P389" s="165"/>
      <c r="Q389" s="165">
        <f>SUM(Q390:Q396)</f>
        <v>0</v>
      </c>
      <c r="R389" s="165"/>
      <c r="S389" s="165"/>
      <c r="T389" s="166"/>
      <c r="U389" s="165">
        <f>SUM(U390:U396)</f>
        <v>26.009999999999998</v>
      </c>
      <c r="AE389" t="s">
        <v>124</v>
      </c>
    </row>
    <row r="390" spans="1:60" ht="12.75" outlineLevel="1">
      <c r="A390" s="152">
        <v>122</v>
      </c>
      <c r="B390" s="158" t="s">
        <v>598</v>
      </c>
      <c r="C390" s="187" t="s">
        <v>599</v>
      </c>
      <c r="D390" s="160" t="s">
        <v>149</v>
      </c>
      <c r="E390" s="167">
        <v>13.8</v>
      </c>
      <c r="F390" s="170"/>
      <c r="G390" s="170">
        <f>E390*F390</f>
        <v>0</v>
      </c>
      <c r="H390" s="170">
        <v>20.58</v>
      </c>
      <c r="I390" s="170">
        <f>ROUND(E390*H390,2)</f>
        <v>284</v>
      </c>
      <c r="J390" s="170">
        <v>18.72</v>
      </c>
      <c r="K390" s="170">
        <f>ROUND(E390*J390,2)</f>
        <v>258.34</v>
      </c>
      <c r="L390" s="170">
        <v>20</v>
      </c>
      <c r="M390" s="170">
        <f>G390*(1+L390/100)</f>
        <v>0</v>
      </c>
      <c r="N390" s="161">
        <v>0.00021</v>
      </c>
      <c r="O390" s="161">
        <f>ROUND(E390*N390,5)</f>
        <v>0.0029</v>
      </c>
      <c r="P390" s="161">
        <v>0</v>
      </c>
      <c r="Q390" s="161">
        <f>ROUND(E390*P390,5)</f>
        <v>0</v>
      </c>
      <c r="R390" s="161"/>
      <c r="S390" s="161"/>
      <c r="T390" s="162">
        <v>0.05</v>
      </c>
      <c r="U390" s="161">
        <f>ROUND(E390*T390,2)</f>
        <v>0.69</v>
      </c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 t="s">
        <v>128</v>
      </c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ht="12.75" outlineLevel="1">
      <c r="A391" s="152"/>
      <c r="B391" s="158"/>
      <c r="C391" s="188" t="s">
        <v>600</v>
      </c>
      <c r="D391" s="163"/>
      <c r="E391" s="168">
        <v>13.8</v>
      </c>
      <c r="F391" s="170"/>
      <c r="G391" s="170"/>
      <c r="H391" s="170"/>
      <c r="I391" s="170"/>
      <c r="J391" s="170"/>
      <c r="K391" s="170"/>
      <c r="L391" s="170"/>
      <c r="M391" s="170"/>
      <c r="N391" s="161"/>
      <c r="O391" s="161"/>
      <c r="P391" s="161"/>
      <c r="Q391" s="161"/>
      <c r="R391" s="161"/>
      <c r="S391" s="161"/>
      <c r="T391" s="162"/>
      <c r="U391" s="16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 t="s">
        <v>130</v>
      </c>
      <c r="AF391" s="151">
        <v>0</v>
      </c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ht="22.5" outlineLevel="1">
      <c r="A392" s="152">
        <v>123</v>
      </c>
      <c r="B392" s="158" t="s">
        <v>601</v>
      </c>
      <c r="C392" s="187" t="s">
        <v>602</v>
      </c>
      <c r="D392" s="160" t="s">
        <v>149</v>
      </c>
      <c r="E392" s="167">
        <v>13.8</v>
      </c>
      <c r="F392" s="170"/>
      <c r="G392" s="170">
        <f>E392*F392</f>
        <v>0</v>
      </c>
      <c r="H392" s="170">
        <v>341.65</v>
      </c>
      <c r="I392" s="170">
        <f>ROUND(E392*H392,2)</f>
        <v>4714.77</v>
      </c>
      <c r="J392" s="170">
        <v>142.35000000000002</v>
      </c>
      <c r="K392" s="170">
        <f>ROUND(E392*J392,2)</f>
        <v>1964.43</v>
      </c>
      <c r="L392" s="170">
        <v>20</v>
      </c>
      <c r="M392" s="170">
        <f>G392*(1+L392/100)</f>
        <v>0</v>
      </c>
      <c r="N392" s="161">
        <v>0.0034</v>
      </c>
      <c r="O392" s="161">
        <f>ROUND(E392*N392,5)</f>
        <v>0.04692</v>
      </c>
      <c r="P392" s="161">
        <v>0</v>
      </c>
      <c r="Q392" s="161">
        <f>ROUND(E392*P392,5)</f>
        <v>0</v>
      </c>
      <c r="R392" s="161"/>
      <c r="S392" s="161"/>
      <c r="T392" s="162">
        <v>0.385</v>
      </c>
      <c r="U392" s="161">
        <f>ROUND(E392*T392,2)</f>
        <v>5.31</v>
      </c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 t="s">
        <v>128</v>
      </c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ht="12.75" outlineLevel="1">
      <c r="A393" s="152"/>
      <c r="B393" s="158"/>
      <c r="C393" s="188" t="s">
        <v>600</v>
      </c>
      <c r="D393" s="163"/>
      <c r="E393" s="168">
        <v>13.8</v>
      </c>
      <c r="F393" s="170"/>
      <c r="G393" s="170"/>
      <c r="H393" s="170"/>
      <c r="I393" s="170"/>
      <c r="J393" s="170"/>
      <c r="K393" s="170"/>
      <c r="L393" s="170"/>
      <c r="M393" s="170"/>
      <c r="N393" s="161"/>
      <c r="O393" s="161"/>
      <c r="P393" s="161"/>
      <c r="Q393" s="161"/>
      <c r="R393" s="161"/>
      <c r="S393" s="161"/>
      <c r="T393" s="162"/>
      <c r="U393" s="16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 t="s">
        <v>130</v>
      </c>
      <c r="AF393" s="151">
        <v>0</v>
      </c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ht="12.75" outlineLevel="1">
      <c r="A394" s="152">
        <v>124</v>
      </c>
      <c r="B394" s="158" t="s">
        <v>603</v>
      </c>
      <c r="C394" s="187" t="s">
        <v>604</v>
      </c>
      <c r="D394" s="160" t="s">
        <v>149</v>
      </c>
      <c r="E394" s="167">
        <v>14</v>
      </c>
      <c r="F394" s="170"/>
      <c r="G394" s="170">
        <f>E394*F394</f>
        <v>0</v>
      </c>
      <c r="H394" s="170">
        <v>539.33</v>
      </c>
      <c r="I394" s="170">
        <f>ROUND(E394*H394,2)</f>
        <v>7550.62</v>
      </c>
      <c r="J394" s="170">
        <v>497.66999999999996</v>
      </c>
      <c r="K394" s="170">
        <f>ROUND(E394*J394,2)</f>
        <v>6967.38</v>
      </c>
      <c r="L394" s="170">
        <v>20</v>
      </c>
      <c r="M394" s="170">
        <f>G394*(1+L394/100)</f>
        <v>0</v>
      </c>
      <c r="N394" s="161">
        <v>0.07614</v>
      </c>
      <c r="O394" s="161">
        <f>ROUND(E394*N394,5)</f>
        <v>1.06596</v>
      </c>
      <c r="P394" s="161">
        <v>0</v>
      </c>
      <c r="Q394" s="161">
        <f>ROUND(E394*P394,5)</f>
        <v>0</v>
      </c>
      <c r="R394" s="161"/>
      <c r="S394" s="161"/>
      <c r="T394" s="162">
        <v>1.32961</v>
      </c>
      <c r="U394" s="161">
        <f>ROUND(E394*T394,2)</f>
        <v>18.61</v>
      </c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 t="s">
        <v>306</v>
      </c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ht="12.75" outlineLevel="1">
      <c r="A395" s="152"/>
      <c r="B395" s="158"/>
      <c r="C395" s="188" t="s">
        <v>605</v>
      </c>
      <c r="D395" s="163"/>
      <c r="E395" s="168">
        <v>14</v>
      </c>
      <c r="F395" s="170"/>
      <c r="G395" s="170"/>
      <c r="H395" s="170"/>
      <c r="I395" s="170"/>
      <c r="J395" s="170"/>
      <c r="K395" s="170"/>
      <c r="L395" s="170"/>
      <c r="M395" s="170"/>
      <c r="N395" s="161"/>
      <c r="O395" s="161"/>
      <c r="P395" s="161"/>
      <c r="Q395" s="161"/>
      <c r="R395" s="161"/>
      <c r="S395" s="161"/>
      <c r="T395" s="162"/>
      <c r="U395" s="16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 t="s">
        <v>130</v>
      </c>
      <c r="AF395" s="151">
        <v>0</v>
      </c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ht="12.75" outlineLevel="1">
      <c r="A396" s="152">
        <v>125</v>
      </c>
      <c r="B396" s="158" t="s">
        <v>606</v>
      </c>
      <c r="C396" s="187" t="s">
        <v>607</v>
      </c>
      <c r="D396" s="160" t="s">
        <v>166</v>
      </c>
      <c r="E396" s="167">
        <v>1.11</v>
      </c>
      <c r="F396" s="170"/>
      <c r="G396" s="170">
        <f>E396*F396</f>
        <v>0</v>
      </c>
      <c r="H396" s="170">
        <v>0</v>
      </c>
      <c r="I396" s="170">
        <f>ROUND(E396*H396,2)</f>
        <v>0</v>
      </c>
      <c r="J396" s="170">
        <v>473</v>
      </c>
      <c r="K396" s="170">
        <f>ROUND(E396*J396,2)</f>
        <v>525.03</v>
      </c>
      <c r="L396" s="170">
        <v>20</v>
      </c>
      <c r="M396" s="170">
        <f>G396*(1+L396/100)</f>
        <v>0</v>
      </c>
      <c r="N396" s="161">
        <v>0</v>
      </c>
      <c r="O396" s="161">
        <f>ROUND(E396*N396,5)</f>
        <v>0</v>
      </c>
      <c r="P396" s="161">
        <v>0</v>
      </c>
      <c r="Q396" s="161">
        <f>ROUND(E396*P396,5)</f>
        <v>0</v>
      </c>
      <c r="R396" s="161"/>
      <c r="S396" s="161"/>
      <c r="T396" s="162">
        <v>1.265</v>
      </c>
      <c r="U396" s="161">
        <f>ROUND(E396*T396,2)</f>
        <v>1.4</v>
      </c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 t="s">
        <v>128</v>
      </c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31" ht="12.75">
      <c r="A397" s="153" t="s">
        <v>123</v>
      </c>
      <c r="B397" s="159" t="s">
        <v>84</v>
      </c>
      <c r="C397" s="189" t="s">
        <v>85</v>
      </c>
      <c r="D397" s="164"/>
      <c r="E397" s="169"/>
      <c r="F397" s="171"/>
      <c r="G397" s="171">
        <f>SUMIF(AE398:AE400,"&lt;&gt;NOR",G398:G400)</f>
        <v>0</v>
      </c>
      <c r="H397" s="171"/>
      <c r="I397" s="171">
        <f>SUM(I398:I400)</f>
        <v>127053.58</v>
      </c>
      <c r="J397" s="171"/>
      <c r="K397" s="171">
        <f>SUM(K398:K400)</f>
        <v>21744.78</v>
      </c>
      <c r="L397" s="171"/>
      <c r="M397" s="171">
        <f>SUM(M398:M400)</f>
        <v>0</v>
      </c>
      <c r="N397" s="165"/>
      <c r="O397" s="165">
        <f>SUM(O398:O400)</f>
        <v>0.67087</v>
      </c>
      <c r="P397" s="165"/>
      <c r="Q397" s="165">
        <f>SUM(Q398:Q400)</f>
        <v>0</v>
      </c>
      <c r="R397" s="165"/>
      <c r="S397" s="165"/>
      <c r="T397" s="166"/>
      <c r="U397" s="165">
        <f>SUM(U398:U400)</f>
        <v>57.26</v>
      </c>
      <c r="AE397" t="s">
        <v>124</v>
      </c>
    </row>
    <row r="398" spans="1:60" ht="22.5" outlineLevel="1">
      <c r="A398" s="152">
        <v>126</v>
      </c>
      <c r="B398" s="158" t="s">
        <v>608</v>
      </c>
      <c r="C398" s="187" t="s">
        <v>609</v>
      </c>
      <c r="D398" s="160" t="s">
        <v>149</v>
      </c>
      <c r="E398" s="167">
        <v>73</v>
      </c>
      <c r="F398" s="170"/>
      <c r="G398" s="170">
        <f>E398*F398</f>
        <v>0</v>
      </c>
      <c r="H398" s="170">
        <v>1740.46</v>
      </c>
      <c r="I398" s="170">
        <f>ROUND(E398*H398,2)</f>
        <v>127053.58</v>
      </c>
      <c r="J398" s="170">
        <v>289.53999999999996</v>
      </c>
      <c r="K398" s="170">
        <f>ROUND(E398*J398,2)</f>
        <v>21136.42</v>
      </c>
      <c r="L398" s="170">
        <v>20</v>
      </c>
      <c r="M398" s="170">
        <f>G398*(1+L398/100)</f>
        <v>0</v>
      </c>
      <c r="N398" s="161">
        <v>0.00919</v>
      </c>
      <c r="O398" s="161">
        <f>ROUND(E398*N398,5)</f>
        <v>0.67087</v>
      </c>
      <c r="P398" s="161">
        <v>0</v>
      </c>
      <c r="Q398" s="161">
        <f>ROUND(E398*P398,5)</f>
        <v>0</v>
      </c>
      <c r="R398" s="161"/>
      <c r="S398" s="161"/>
      <c r="T398" s="162">
        <v>0.76224</v>
      </c>
      <c r="U398" s="161">
        <f>ROUND(E398*T398,2)</f>
        <v>55.64</v>
      </c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 t="s">
        <v>306</v>
      </c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ht="33.75" outlineLevel="1">
      <c r="A399" s="152"/>
      <c r="B399" s="158"/>
      <c r="C399" s="188" t="s">
        <v>610</v>
      </c>
      <c r="D399" s="163"/>
      <c r="E399" s="168">
        <v>73</v>
      </c>
      <c r="F399" s="170"/>
      <c r="G399" s="170"/>
      <c r="H399" s="170"/>
      <c r="I399" s="170"/>
      <c r="J399" s="170"/>
      <c r="K399" s="170"/>
      <c r="L399" s="170"/>
      <c r="M399" s="170"/>
      <c r="N399" s="161"/>
      <c r="O399" s="161"/>
      <c r="P399" s="161"/>
      <c r="Q399" s="161"/>
      <c r="R399" s="161"/>
      <c r="S399" s="161"/>
      <c r="T399" s="162"/>
      <c r="U399" s="16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 t="s">
        <v>130</v>
      </c>
      <c r="AF399" s="151">
        <v>0</v>
      </c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ht="12.75" outlineLevel="1">
      <c r="A400" s="152">
        <v>127</v>
      </c>
      <c r="B400" s="158" t="s">
        <v>611</v>
      </c>
      <c r="C400" s="187" t="s">
        <v>612</v>
      </c>
      <c r="D400" s="160" t="s">
        <v>166</v>
      </c>
      <c r="E400" s="167">
        <v>0.67</v>
      </c>
      <c r="F400" s="170"/>
      <c r="G400" s="170">
        <f>E400*F400</f>
        <v>0</v>
      </c>
      <c r="H400" s="170">
        <v>0</v>
      </c>
      <c r="I400" s="170">
        <f>ROUND(E400*H400,2)</f>
        <v>0</v>
      </c>
      <c r="J400" s="170">
        <v>908</v>
      </c>
      <c r="K400" s="170">
        <f>ROUND(E400*J400,2)</f>
        <v>608.36</v>
      </c>
      <c r="L400" s="170">
        <v>20</v>
      </c>
      <c r="M400" s="170">
        <f>G400*(1+L400/100)</f>
        <v>0</v>
      </c>
      <c r="N400" s="161">
        <v>0</v>
      </c>
      <c r="O400" s="161">
        <f>ROUND(E400*N400,5)</f>
        <v>0</v>
      </c>
      <c r="P400" s="161">
        <v>0</v>
      </c>
      <c r="Q400" s="161">
        <f>ROUND(E400*P400,5)</f>
        <v>0</v>
      </c>
      <c r="R400" s="161"/>
      <c r="S400" s="161"/>
      <c r="T400" s="162">
        <v>2.42</v>
      </c>
      <c r="U400" s="161">
        <f>ROUND(E400*T400,2)</f>
        <v>1.62</v>
      </c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 t="s">
        <v>128</v>
      </c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31" ht="12.75">
      <c r="A401" s="153" t="s">
        <v>123</v>
      </c>
      <c r="B401" s="159" t="s">
        <v>86</v>
      </c>
      <c r="C401" s="189" t="s">
        <v>87</v>
      </c>
      <c r="D401" s="164"/>
      <c r="E401" s="169"/>
      <c r="F401" s="171"/>
      <c r="G401" s="171">
        <f>SUMIF(AE402:AE406,"&lt;&gt;NOR",G402:G406)</f>
        <v>0</v>
      </c>
      <c r="H401" s="171"/>
      <c r="I401" s="171">
        <f>SUM(I402:I406)</f>
        <v>31222.690000000002</v>
      </c>
      <c r="J401" s="171"/>
      <c r="K401" s="171">
        <f>SUM(K402:K406)</f>
        <v>7775.3099999999995</v>
      </c>
      <c r="L401" s="171"/>
      <c r="M401" s="171">
        <f>SUM(M402:M406)</f>
        <v>0</v>
      </c>
      <c r="N401" s="165"/>
      <c r="O401" s="165">
        <f>SUM(O402:O406)</f>
        <v>0.14311000000000001</v>
      </c>
      <c r="P401" s="165"/>
      <c r="Q401" s="165">
        <f>SUM(Q402:Q406)</f>
        <v>0</v>
      </c>
      <c r="R401" s="165"/>
      <c r="S401" s="165"/>
      <c r="T401" s="166"/>
      <c r="U401" s="165">
        <f>SUM(U402:U406)</f>
        <v>20.93</v>
      </c>
      <c r="AE401" t="s">
        <v>124</v>
      </c>
    </row>
    <row r="402" spans="1:60" ht="22.5" outlineLevel="1">
      <c r="A402" s="152">
        <v>128</v>
      </c>
      <c r="B402" s="158" t="s">
        <v>613</v>
      </c>
      <c r="C402" s="187" t="s">
        <v>614</v>
      </c>
      <c r="D402" s="160" t="s">
        <v>149</v>
      </c>
      <c r="E402" s="167">
        <v>16.92</v>
      </c>
      <c r="F402" s="170"/>
      <c r="G402" s="170">
        <f>E402*F402</f>
        <v>0</v>
      </c>
      <c r="H402" s="170">
        <v>734.02</v>
      </c>
      <c r="I402" s="170">
        <f>ROUND(E402*H402,2)</f>
        <v>12419.62</v>
      </c>
      <c r="J402" s="170">
        <v>170.98000000000002</v>
      </c>
      <c r="K402" s="170">
        <f>ROUND(E402*J402,2)</f>
        <v>2892.98</v>
      </c>
      <c r="L402" s="170">
        <v>20</v>
      </c>
      <c r="M402" s="170">
        <f>G402*(1+L402/100)</f>
        <v>0</v>
      </c>
      <c r="N402" s="161">
        <v>0.00407</v>
      </c>
      <c r="O402" s="161">
        <f>ROUND(E402*N402,5)</f>
        <v>0.06886</v>
      </c>
      <c r="P402" s="161">
        <v>0</v>
      </c>
      <c r="Q402" s="161">
        <f>ROUND(E402*P402,5)</f>
        <v>0</v>
      </c>
      <c r="R402" s="161"/>
      <c r="S402" s="161"/>
      <c r="T402" s="162">
        <v>0.45</v>
      </c>
      <c r="U402" s="161">
        <f>ROUND(E402*T402,2)</f>
        <v>7.61</v>
      </c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 t="s">
        <v>128</v>
      </c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ht="12.75" outlineLevel="1">
      <c r="A403" s="152"/>
      <c r="B403" s="158"/>
      <c r="C403" s="188" t="s">
        <v>615</v>
      </c>
      <c r="D403" s="163"/>
      <c r="E403" s="168">
        <v>16.92</v>
      </c>
      <c r="F403" s="170"/>
      <c r="G403" s="170"/>
      <c r="H403" s="170"/>
      <c r="I403" s="170"/>
      <c r="J403" s="170"/>
      <c r="K403" s="170"/>
      <c r="L403" s="170"/>
      <c r="M403" s="170"/>
      <c r="N403" s="161"/>
      <c r="O403" s="161"/>
      <c r="P403" s="161"/>
      <c r="Q403" s="161"/>
      <c r="R403" s="161"/>
      <c r="S403" s="161"/>
      <c r="T403" s="162"/>
      <c r="U403" s="16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 t="s">
        <v>130</v>
      </c>
      <c r="AF403" s="151">
        <v>0</v>
      </c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ht="22.5" outlineLevel="1">
      <c r="A404" s="152">
        <v>129</v>
      </c>
      <c r="B404" s="158" t="s">
        <v>616</v>
      </c>
      <c r="C404" s="187" t="s">
        <v>617</v>
      </c>
      <c r="D404" s="160" t="s">
        <v>149</v>
      </c>
      <c r="E404" s="167">
        <v>33</v>
      </c>
      <c r="F404" s="170"/>
      <c r="G404" s="170">
        <f>E404*F404</f>
        <v>0</v>
      </c>
      <c r="H404" s="170">
        <v>569.79</v>
      </c>
      <c r="I404" s="170">
        <f>ROUND(E404*H404,2)</f>
        <v>18803.07</v>
      </c>
      <c r="J404" s="170">
        <v>146.21000000000004</v>
      </c>
      <c r="K404" s="170">
        <f>ROUND(E404*J404,2)</f>
        <v>4824.93</v>
      </c>
      <c r="L404" s="170">
        <v>20</v>
      </c>
      <c r="M404" s="170">
        <f>G404*(1+L404/100)</f>
        <v>0</v>
      </c>
      <c r="N404" s="161">
        <v>0.00225</v>
      </c>
      <c r="O404" s="161">
        <f>ROUND(E404*N404,5)</f>
        <v>0.07425</v>
      </c>
      <c r="P404" s="161">
        <v>0</v>
      </c>
      <c r="Q404" s="161">
        <f>ROUND(E404*P404,5)</f>
        <v>0</v>
      </c>
      <c r="R404" s="161"/>
      <c r="S404" s="161"/>
      <c r="T404" s="162">
        <v>0.39914</v>
      </c>
      <c r="U404" s="161">
        <f>ROUND(E404*T404,2)</f>
        <v>13.17</v>
      </c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 t="s">
        <v>306</v>
      </c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ht="12.75" outlineLevel="1">
      <c r="A405" s="152"/>
      <c r="B405" s="158"/>
      <c r="C405" s="188" t="s">
        <v>618</v>
      </c>
      <c r="D405" s="163"/>
      <c r="E405" s="168">
        <v>33</v>
      </c>
      <c r="F405" s="170"/>
      <c r="G405" s="170"/>
      <c r="H405" s="170"/>
      <c r="I405" s="170"/>
      <c r="J405" s="170"/>
      <c r="K405" s="170"/>
      <c r="L405" s="170"/>
      <c r="M405" s="170"/>
      <c r="N405" s="161"/>
      <c r="O405" s="161"/>
      <c r="P405" s="161"/>
      <c r="Q405" s="161"/>
      <c r="R405" s="161"/>
      <c r="S405" s="161"/>
      <c r="T405" s="162"/>
      <c r="U405" s="16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 t="s">
        <v>130</v>
      </c>
      <c r="AF405" s="151">
        <v>0</v>
      </c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ht="12.75" outlineLevel="1">
      <c r="A406" s="152">
        <v>130</v>
      </c>
      <c r="B406" s="158" t="s">
        <v>619</v>
      </c>
      <c r="C406" s="187" t="s">
        <v>620</v>
      </c>
      <c r="D406" s="160" t="s">
        <v>166</v>
      </c>
      <c r="E406" s="167">
        <v>0.14</v>
      </c>
      <c r="F406" s="170"/>
      <c r="G406" s="170">
        <f>E406*F406</f>
        <v>0</v>
      </c>
      <c r="H406" s="170">
        <v>0</v>
      </c>
      <c r="I406" s="170">
        <f>ROUND(E406*H406,2)</f>
        <v>0</v>
      </c>
      <c r="J406" s="170">
        <v>410</v>
      </c>
      <c r="K406" s="170">
        <f>ROUND(E406*J406,2)</f>
        <v>57.4</v>
      </c>
      <c r="L406" s="170">
        <v>20</v>
      </c>
      <c r="M406" s="170">
        <f>G406*(1+L406/100)</f>
        <v>0</v>
      </c>
      <c r="N406" s="161">
        <v>0</v>
      </c>
      <c r="O406" s="161">
        <f>ROUND(E406*N406,5)</f>
        <v>0</v>
      </c>
      <c r="P406" s="161">
        <v>0</v>
      </c>
      <c r="Q406" s="161">
        <f>ROUND(E406*P406,5)</f>
        <v>0</v>
      </c>
      <c r="R406" s="161"/>
      <c r="S406" s="161"/>
      <c r="T406" s="162">
        <v>1.102</v>
      </c>
      <c r="U406" s="161">
        <f>ROUND(E406*T406,2)</f>
        <v>0.15</v>
      </c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 t="s">
        <v>128</v>
      </c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31" ht="12.75">
      <c r="A407" s="153" t="s">
        <v>123</v>
      </c>
      <c r="B407" s="159" t="s">
        <v>88</v>
      </c>
      <c r="C407" s="189" t="s">
        <v>89</v>
      </c>
      <c r="D407" s="164"/>
      <c r="E407" s="169"/>
      <c r="F407" s="171"/>
      <c r="G407" s="171">
        <f>SUMIF(AE408:AE417,"&lt;&gt;NOR",G408:G417)</f>
        <v>0</v>
      </c>
      <c r="H407" s="171"/>
      <c r="I407" s="171">
        <f>SUM(I408:I417)</f>
        <v>58094.1</v>
      </c>
      <c r="J407" s="171"/>
      <c r="K407" s="171">
        <f>SUM(K408:K417)</f>
        <v>63716.590000000004</v>
      </c>
      <c r="L407" s="171"/>
      <c r="M407" s="171">
        <f>SUM(M408:M417)</f>
        <v>0</v>
      </c>
      <c r="N407" s="165"/>
      <c r="O407" s="165">
        <f>SUM(O408:O417)</f>
        <v>1.2164000000000001</v>
      </c>
      <c r="P407" s="165"/>
      <c r="Q407" s="165">
        <f>SUM(Q408:Q417)</f>
        <v>0</v>
      </c>
      <c r="R407" s="165"/>
      <c r="S407" s="165"/>
      <c r="T407" s="166"/>
      <c r="U407" s="165">
        <f>SUM(U408:U417)</f>
        <v>163.84</v>
      </c>
      <c r="AE407" t="s">
        <v>124</v>
      </c>
    </row>
    <row r="408" spans="1:60" ht="12.75" outlineLevel="1">
      <c r="A408" s="152">
        <v>131</v>
      </c>
      <c r="B408" s="158" t="s">
        <v>621</v>
      </c>
      <c r="C408" s="187" t="s">
        <v>622</v>
      </c>
      <c r="D408" s="160" t="s">
        <v>149</v>
      </c>
      <c r="E408" s="167">
        <v>244.1</v>
      </c>
      <c r="F408" s="170"/>
      <c r="G408" s="170">
        <f>E408*F408</f>
        <v>0</v>
      </c>
      <c r="H408" s="170">
        <v>57.67</v>
      </c>
      <c r="I408" s="170">
        <f>ROUND(E408*H408,2)</f>
        <v>14077.25</v>
      </c>
      <c r="J408" s="170">
        <v>147.82999999999998</v>
      </c>
      <c r="K408" s="170">
        <f>ROUND(E408*J408,2)</f>
        <v>36085.3</v>
      </c>
      <c r="L408" s="170">
        <v>20</v>
      </c>
      <c r="M408" s="170">
        <f>G408*(1+L408/100)</f>
        <v>0</v>
      </c>
      <c r="N408" s="161">
        <v>0.00404</v>
      </c>
      <c r="O408" s="161">
        <f>ROUND(E408*N408,5)</f>
        <v>0.98616</v>
      </c>
      <c r="P408" s="161">
        <v>0</v>
      </c>
      <c r="Q408" s="161">
        <f>ROUND(E408*P408,5)</f>
        <v>0</v>
      </c>
      <c r="R408" s="161"/>
      <c r="S408" s="161"/>
      <c r="T408" s="162">
        <v>0.38</v>
      </c>
      <c r="U408" s="161">
        <f>ROUND(E408*T408,2)</f>
        <v>92.76</v>
      </c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 t="s">
        <v>128</v>
      </c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ht="12.75" outlineLevel="1">
      <c r="A409" s="152"/>
      <c r="B409" s="158"/>
      <c r="C409" s="188" t="s">
        <v>623</v>
      </c>
      <c r="D409" s="163"/>
      <c r="E409" s="168">
        <v>125</v>
      </c>
      <c r="F409" s="170"/>
      <c r="G409" s="170"/>
      <c r="H409" s="170"/>
      <c r="I409" s="170"/>
      <c r="J409" s="170"/>
      <c r="K409" s="170"/>
      <c r="L409" s="170"/>
      <c r="M409" s="170"/>
      <c r="N409" s="161"/>
      <c r="O409" s="161"/>
      <c r="P409" s="161"/>
      <c r="Q409" s="161"/>
      <c r="R409" s="161"/>
      <c r="S409" s="161"/>
      <c r="T409" s="162"/>
      <c r="U409" s="16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 t="s">
        <v>130</v>
      </c>
      <c r="AF409" s="151">
        <v>0</v>
      </c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ht="22.5" outlineLevel="1">
      <c r="A410" s="152"/>
      <c r="B410" s="158"/>
      <c r="C410" s="188" t="s">
        <v>517</v>
      </c>
      <c r="D410" s="163"/>
      <c r="E410" s="168">
        <v>119.1</v>
      </c>
      <c r="F410" s="170"/>
      <c r="G410" s="170"/>
      <c r="H410" s="170"/>
      <c r="I410" s="170"/>
      <c r="J410" s="170"/>
      <c r="K410" s="170"/>
      <c r="L410" s="170"/>
      <c r="M410" s="170"/>
      <c r="N410" s="161"/>
      <c r="O410" s="161"/>
      <c r="P410" s="161"/>
      <c r="Q410" s="161"/>
      <c r="R410" s="161"/>
      <c r="S410" s="161"/>
      <c r="T410" s="162"/>
      <c r="U410" s="16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 t="s">
        <v>130</v>
      </c>
      <c r="AF410" s="151">
        <v>0</v>
      </c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ht="22.5" outlineLevel="1">
      <c r="A411" s="152">
        <v>132</v>
      </c>
      <c r="B411" s="158" t="s">
        <v>624</v>
      </c>
      <c r="C411" s="187" t="s">
        <v>625</v>
      </c>
      <c r="D411" s="160" t="s">
        <v>149</v>
      </c>
      <c r="E411" s="167">
        <v>48.08</v>
      </c>
      <c r="F411" s="170"/>
      <c r="G411" s="170">
        <f>E411*F411</f>
        <v>0</v>
      </c>
      <c r="H411" s="170">
        <v>488.58</v>
      </c>
      <c r="I411" s="170">
        <f>ROUND(E411*H411,2)</f>
        <v>23490.93</v>
      </c>
      <c r="J411" s="170">
        <v>357.42</v>
      </c>
      <c r="K411" s="170">
        <f>ROUND(E411*J411,2)</f>
        <v>17184.75</v>
      </c>
      <c r="L411" s="170">
        <v>20</v>
      </c>
      <c r="M411" s="170">
        <f>G411*(1+L411/100)</f>
        <v>0</v>
      </c>
      <c r="N411" s="161">
        <v>0.00245</v>
      </c>
      <c r="O411" s="161">
        <f>ROUND(E411*N411,5)</f>
        <v>0.1178</v>
      </c>
      <c r="P411" s="161">
        <v>0</v>
      </c>
      <c r="Q411" s="161">
        <f>ROUND(E411*P411,5)</f>
        <v>0</v>
      </c>
      <c r="R411" s="161"/>
      <c r="S411" s="161"/>
      <c r="T411" s="162">
        <v>0.92</v>
      </c>
      <c r="U411" s="161">
        <f>ROUND(E411*T411,2)</f>
        <v>44.23</v>
      </c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 t="s">
        <v>128</v>
      </c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ht="22.5" outlineLevel="1">
      <c r="A412" s="152"/>
      <c r="B412" s="158"/>
      <c r="C412" s="188" t="s">
        <v>626</v>
      </c>
      <c r="D412" s="163"/>
      <c r="E412" s="168">
        <v>48.08</v>
      </c>
      <c r="F412" s="170"/>
      <c r="G412" s="170"/>
      <c r="H412" s="170"/>
      <c r="I412" s="170"/>
      <c r="J412" s="170"/>
      <c r="K412" s="170"/>
      <c r="L412" s="170"/>
      <c r="M412" s="170"/>
      <c r="N412" s="161"/>
      <c r="O412" s="161"/>
      <c r="P412" s="161"/>
      <c r="Q412" s="161"/>
      <c r="R412" s="161"/>
      <c r="S412" s="161"/>
      <c r="T412" s="162"/>
      <c r="U412" s="16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 t="s">
        <v>130</v>
      </c>
      <c r="AF412" s="151">
        <v>0</v>
      </c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ht="22.5" outlineLevel="1">
      <c r="A413" s="152">
        <v>133</v>
      </c>
      <c r="B413" s="158" t="s">
        <v>627</v>
      </c>
      <c r="C413" s="187" t="s">
        <v>628</v>
      </c>
      <c r="D413" s="160" t="s">
        <v>149</v>
      </c>
      <c r="E413" s="167">
        <v>10</v>
      </c>
      <c r="F413" s="170"/>
      <c r="G413" s="170">
        <f>E413*F413</f>
        <v>0</v>
      </c>
      <c r="H413" s="170">
        <v>617.86</v>
      </c>
      <c r="I413" s="170">
        <f>ROUND(E413*H413,2)</f>
        <v>6178.6</v>
      </c>
      <c r="J413" s="170">
        <v>502.14</v>
      </c>
      <c r="K413" s="170">
        <f>ROUND(E413*J413,2)</f>
        <v>5021.4</v>
      </c>
      <c r="L413" s="170">
        <v>20</v>
      </c>
      <c r="M413" s="170">
        <f>G413*(1+L413/100)</f>
        <v>0</v>
      </c>
      <c r="N413" s="161">
        <v>0.0036</v>
      </c>
      <c r="O413" s="161">
        <f>ROUND(E413*N413,5)</f>
        <v>0.036</v>
      </c>
      <c r="P413" s="161">
        <v>0</v>
      </c>
      <c r="Q413" s="161">
        <f>ROUND(E413*P413,5)</f>
        <v>0</v>
      </c>
      <c r="R413" s="161"/>
      <c r="S413" s="161"/>
      <c r="T413" s="162">
        <v>1.2925</v>
      </c>
      <c r="U413" s="161">
        <f>ROUND(E413*T413,2)</f>
        <v>12.93</v>
      </c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 t="s">
        <v>128</v>
      </c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ht="12.75" outlineLevel="1">
      <c r="A414" s="152"/>
      <c r="B414" s="158"/>
      <c r="C414" s="188" t="s">
        <v>629</v>
      </c>
      <c r="D414" s="163"/>
      <c r="E414" s="168">
        <v>10</v>
      </c>
      <c r="F414" s="170"/>
      <c r="G414" s="170"/>
      <c r="H414" s="170"/>
      <c r="I414" s="170"/>
      <c r="J414" s="170"/>
      <c r="K414" s="170"/>
      <c r="L414" s="170"/>
      <c r="M414" s="170"/>
      <c r="N414" s="161"/>
      <c r="O414" s="161"/>
      <c r="P414" s="161"/>
      <c r="Q414" s="161"/>
      <c r="R414" s="161"/>
      <c r="S414" s="161"/>
      <c r="T414" s="162"/>
      <c r="U414" s="16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 t="s">
        <v>130</v>
      </c>
      <c r="AF414" s="151">
        <v>0</v>
      </c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ht="12.75" outlineLevel="1">
      <c r="A415" s="152">
        <v>134</v>
      </c>
      <c r="B415" s="158" t="s">
        <v>630</v>
      </c>
      <c r="C415" s="187" t="s">
        <v>631</v>
      </c>
      <c r="D415" s="160" t="s">
        <v>149</v>
      </c>
      <c r="E415" s="167">
        <v>52</v>
      </c>
      <c r="F415" s="170"/>
      <c r="G415" s="170">
        <f>E415*F415</f>
        <v>0</v>
      </c>
      <c r="H415" s="170">
        <v>275.91</v>
      </c>
      <c r="I415" s="170">
        <f>ROUND(E415*H415,2)</f>
        <v>14347.32</v>
      </c>
      <c r="J415" s="170">
        <v>92.08999999999997</v>
      </c>
      <c r="K415" s="170">
        <f>ROUND(E415*J415,2)</f>
        <v>4788.68</v>
      </c>
      <c r="L415" s="170">
        <v>20</v>
      </c>
      <c r="M415" s="170">
        <f>G415*(1+L415/100)</f>
        <v>0</v>
      </c>
      <c r="N415" s="161">
        <v>0.00147</v>
      </c>
      <c r="O415" s="161">
        <f>ROUND(E415*N415,5)</f>
        <v>0.07644</v>
      </c>
      <c r="P415" s="161">
        <v>0</v>
      </c>
      <c r="Q415" s="161">
        <f>ROUND(E415*P415,5)</f>
        <v>0</v>
      </c>
      <c r="R415" s="161"/>
      <c r="S415" s="161"/>
      <c r="T415" s="162">
        <v>0.237</v>
      </c>
      <c r="U415" s="161">
        <f>ROUND(E415*T415,2)</f>
        <v>12.32</v>
      </c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 t="s">
        <v>128</v>
      </c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ht="12.75" outlineLevel="1">
      <c r="A416" s="152"/>
      <c r="B416" s="158"/>
      <c r="C416" s="188" t="s">
        <v>632</v>
      </c>
      <c r="D416" s="163"/>
      <c r="E416" s="168">
        <v>52</v>
      </c>
      <c r="F416" s="170"/>
      <c r="G416" s="170"/>
      <c r="H416" s="170"/>
      <c r="I416" s="170"/>
      <c r="J416" s="170"/>
      <c r="K416" s="170"/>
      <c r="L416" s="170"/>
      <c r="M416" s="170"/>
      <c r="N416" s="161"/>
      <c r="O416" s="161"/>
      <c r="P416" s="161"/>
      <c r="Q416" s="161"/>
      <c r="R416" s="161"/>
      <c r="S416" s="161"/>
      <c r="T416" s="162"/>
      <c r="U416" s="16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 t="s">
        <v>130</v>
      </c>
      <c r="AF416" s="151">
        <v>0</v>
      </c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ht="12.75" outlineLevel="1">
      <c r="A417" s="152">
        <v>135</v>
      </c>
      <c r="B417" s="158" t="s">
        <v>633</v>
      </c>
      <c r="C417" s="187" t="s">
        <v>634</v>
      </c>
      <c r="D417" s="160" t="s">
        <v>166</v>
      </c>
      <c r="E417" s="167">
        <v>1.21</v>
      </c>
      <c r="F417" s="170"/>
      <c r="G417" s="170">
        <f>E417*F417</f>
        <v>0</v>
      </c>
      <c r="H417" s="170">
        <v>0</v>
      </c>
      <c r="I417" s="170">
        <f>ROUND(E417*H417,2)</f>
        <v>0</v>
      </c>
      <c r="J417" s="170">
        <v>526</v>
      </c>
      <c r="K417" s="170">
        <f>ROUND(E417*J417,2)</f>
        <v>636.46</v>
      </c>
      <c r="L417" s="170">
        <v>20</v>
      </c>
      <c r="M417" s="170">
        <f>G417*(1+L417/100)</f>
        <v>0</v>
      </c>
      <c r="N417" s="161">
        <v>0</v>
      </c>
      <c r="O417" s="161">
        <f>ROUND(E417*N417,5)</f>
        <v>0</v>
      </c>
      <c r="P417" s="161">
        <v>0</v>
      </c>
      <c r="Q417" s="161">
        <f>ROUND(E417*P417,5)</f>
        <v>0</v>
      </c>
      <c r="R417" s="161"/>
      <c r="S417" s="161"/>
      <c r="T417" s="162">
        <v>1.321</v>
      </c>
      <c r="U417" s="161">
        <f>ROUND(E417*T417,2)</f>
        <v>1.6</v>
      </c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 t="s">
        <v>128</v>
      </c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31" ht="12.75">
      <c r="A418" s="153" t="s">
        <v>123</v>
      </c>
      <c r="B418" s="159" t="s">
        <v>90</v>
      </c>
      <c r="C418" s="189" t="s">
        <v>91</v>
      </c>
      <c r="D418" s="164"/>
      <c r="E418" s="169"/>
      <c r="F418" s="171"/>
      <c r="G418" s="171">
        <f>SUMIF(AE419:AE424,"&lt;&gt;NOR",G419:G424)</f>
        <v>0</v>
      </c>
      <c r="H418" s="171"/>
      <c r="I418" s="171">
        <f>SUM(I419:I424)</f>
        <v>30870.09</v>
      </c>
      <c r="J418" s="171"/>
      <c r="K418" s="171">
        <f>SUM(K419:K424)</f>
        <v>32665.98</v>
      </c>
      <c r="L418" s="171"/>
      <c r="M418" s="171">
        <f>SUM(M419:M424)</f>
        <v>0</v>
      </c>
      <c r="N418" s="165"/>
      <c r="O418" s="165">
        <f>SUM(O419:O424)</f>
        <v>4.8904</v>
      </c>
      <c r="P418" s="165"/>
      <c r="Q418" s="165">
        <f>SUM(Q419:Q424)</f>
        <v>0</v>
      </c>
      <c r="R418" s="165"/>
      <c r="S418" s="165"/>
      <c r="T418" s="166"/>
      <c r="U418" s="165">
        <f>SUM(U419:U424)</f>
        <v>86.63</v>
      </c>
      <c r="AE418" t="s">
        <v>124</v>
      </c>
    </row>
    <row r="419" spans="1:60" ht="12.75" outlineLevel="1">
      <c r="A419" s="152">
        <v>136</v>
      </c>
      <c r="B419" s="158" t="s">
        <v>635</v>
      </c>
      <c r="C419" s="187" t="s">
        <v>636</v>
      </c>
      <c r="D419" s="160" t="s">
        <v>149</v>
      </c>
      <c r="E419" s="167">
        <v>57.325</v>
      </c>
      <c r="F419" s="170"/>
      <c r="G419" s="170">
        <f>E419*F419</f>
        <v>0</v>
      </c>
      <c r="H419" s="170">
        <v>538.51</v>
      </c>
      <c r="I419" s="170">
        <f>ROUND(E419*H419,2)</f>
        <v>30870.09</v>
      </c>
      <c r="J419" s="170">
        <v>529.49</v>
      </c>
      <c r="K419" s="170">
        <f>ROUND(E419*J419,2)</f>
        <v>30353.01</v>
      </c>
      <c r="L419" s="170">
        <v>20</v>
      </c>
      <c r="M419" s="170">
        <f>G419*(1+L419/100)</f>
        <v>0</v>
      </c>
      <c r="N419" s="161">
        <v>0.08531</v>
      </c>
      <c r="O419" s="161">
        <f>ROUND(E419*N419,5)</f>
        <v>4.8904</v>
      </c>
      <c r="P419" s="161">
        <v>0</v>
      </c>
      <c r="Q419" s="161">
        <f>ROUND(E419*P419,5)</f>
        <v>0</v>
      </c>
      <c r="R419" s="161"/>
      <c r="S419" s="161"/>
      <c r="T419" s="162">
        <v>1.40317</v>
      </c>
      <c r="U419" s="161">
        <f>ROUND(E419*T419,2)</f>
        <v>80.44</v>
      </c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 t="s">
        <v>306</v>
      </c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ht="12.75" outlineLevel="1">
      <c r="A420" s="152"/>
      <c r="B420" s="158"/>
      <c r="C420" s="188" t="s">
        <v>637</v>
      </c>
      <c r="D420" s="163"/>
      <c r="E420" s="168">
        <v>10.2</v>
      </c>
      <c r="F420" s="170"/>
      <c r="G420" s="170"/>
      <c r="H420" s="170"/>
      <c r="I420" s="170"/>
      <c r="J420" s="170"/>
      <c r="K420" s="170"/>
      <c r="L420" s="170"/>
      <c r="M420" s="170"/>
      <c r="N420" s="161"/>
      <c r="O420" s="161"/>
      <c r="P420" s="161"/>
      <c r="Q420" s="161"/>
      <c r="R420" s="161"/>
      <c r="S420" s="161"/>
      <c r="T420" s="162"/>
      <c r="U420" s="16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 t="s">
        <v>130</v>
      </c>
      <c r="AF420" s="151">
        <v>0</v>
      </c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ht="12.75" outlineLevel="1">
      <c r="A421" s="152"/>
      <c r="B421" s="158"/>
      <c r="C421" s="188" t="s">
        <v>638</v>
      </c>
      <c r="D421" s="163"/>
      <c r="E421" s="168">
        <v>8.125</v>
      </c>
      <c r="F421" s="170"/>
      <c r="G421" s="170"/>
      <c r="H421" s="170"/>
      <c r="I421" s="170"/>
      <c r="J421" s="170"/>
      <c r="K421" s="170"/>
      <c r="L421" s="170"/>
      <c r="M421" s="170"/>
      <c r="N421" s="161"/>
      <c r="O421" s="161"/>
      <c r="P421" s="161"/>
      <c r="Q421" s="161"/>
      <c r="R421" s="161"/>
      <c r="S421" s="161"/>
      <c r="T421" s="162"/>
      <c r="U421" s="16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 t="s">
        <v>130</v>
      </c>
      <c r="AF421" s="151">
        <v>0</v>
      </c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ht="12.75" outlineLevel="1">
      <c r="A422" s="152"/>
      <c r="B422" s="158"/>
      <c r="C422" s="188" t="s">
        <v>639</v>
      </c>
      <c r="D422" s="163"/>
      <c r="E422" s="168">
        <v>22</v>
      </c>
      <c r="F422" s="170"/>
      <c r="G422" s="170"/>
      <c r="H422" s="170"/>
      <c r="I422" s="170"/>
      <c r="J422" s="170"/>
      <c r="K422" s="170"/>
      <c r="L422" s="170"/>
      <c r="M422" s="170"/>
      <c r="N422" s="161"/>
      <c r="O422" s="161"/>
      <c r="P422" s="161"/>
      <c r="Q422" s="161"/>
      <c r="R422" s="161"/>
      <c r="S422" s="161"/>
      <c r="T422" s="162"/>
      <c r="U422" s="16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 t="s">
        <v>130</v>
      </c>
      <c r="AF422" s="151">
        <v>0</v>
      </c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ht="12.75" outlineLevel="1">
      <c r="A423" s="152"/>
      <c r="B423" s="158"/>
      <c r="C423" s="188" t="s">
        <v>640</v>
      </c>
      <c r="D423" s="163"/>
      <c r="E423" s="168">
        <v>17</v>
      </c>
      <c r="F423" s="170"/>
      <c r="G423" s="170"/>
      <c r="H423" s="170"/>
      <c r="I423" s="170"/>
      <c r="J423" s="170"/>
      <c r="K423" s="170"/>
      <c r="L423" s="170"/>
      <c r="M423" s="170"/>
      <c r="N423" s="161"/>
      <c r="O423" s="161"/>
      <c r="P423" s="161"/>
      <c r="Q423" s="161"/>
      <c r="R423" s="161"/>
      <c r="S423" s="161"/>
      <c r="T423" s="162"/>
      <c r="U423" s="16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 t="s">
        <v>130</v>
      </c>
      <c r="AF423" s="151">
        <v>0</v>
      </c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ht="12.75" outlineLevel="1">
      <c r="A424" s="152">
        <v>137</v>
      </c>
      <c r="B424" s="158" t="s">
        <v>641</v>
      </c>
      <c r="C424" s="187" t="s">
        <v>642</v>
      </c>
      <c r="D424" s="160" t="s">
        <v>166</v>
      </c>
      <c r="E424" s="167">
        <v>4.89</v>
      </c>
      <c r="F424" s="170"/>
      <c r="G424" s="170">
        <f>E424*F424</f>
        <v>0</v>
      </c>
      <c r="H424" s="170">
        <v>0</v>
      </c>
      <c r="I424" s="170">
        <f>ROUND(E424*H424,2)</f>
        <v>0</v>
      </c>
      <c r="J424" s="170">
        <v>473</v>
      </c>
      <c r="K424" s="170">
        <f>ROUND(E424*J424,2)</f>
        <v>2312.97</v>
      </c>
      <c r="L424" s="170">
        <v>20</v>
      </c>
      <c r="M424" s="170">
        <f>G424*(1+L424/100)</f>
        <v>0</v>
      </c>
      <c r="N424" s="161">
        <v>0</v>
      </c>
      <c r="O424" s="161">
        <f>ROUND(E424*N424,5)</f>
        <v>0</v>
      </c>
      <c r="P424" s="161">
        <v>0</v>
      </c>
      <c r="Q424" s="161">
        <f>ROUND(E424*P424,5)</f>
        <v>0</v>
      </c>
      <c r="R424" s="161"/>
      <c r="S424" s="161"/>
      <c r="T424" s="162">
        <v>1.265</v>
      </c>
      <c r="U424" s="161">
        <f>ROUND(E424*T424,2)</f>
        <v>6.19</v>
      </c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 t="s">
        <v>128</v>
      </c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31" ht="12.75">
      <c r="A425" s="153" t="s">
        <v>123</v>
      </c>
      <c r="B425" s="159" t="s">
        <v>92</v>
      </c>
      <c r="C425" s="189" t="s">
        <v>93</v>
      </c>
      <c r="D425" s="164"/>
      <c r="E425" s="169"/>
      <c r="F425" s="171"/>
      <c r="G425" s="171">
        <f>SUMIF(AE426:AE431,"&lt;&gt;NOR",G426:G431)</f>
        <v>0</v>
      </c>
      <c r="H425" s="171"/>
      <c r="I425" s="171">
        <f>SUM(I426:I431)</f>
        <v>3090.74</v>
      </c>
      <c r="J425" s="171"/>
      <c r="K425" s="171">
        <f>SUM(K426:K431)</f>
        <v>4020.3</v>
      </c>
      <c r="L425" s="171"/>
      <c r="M425" s="171">
        <f>SUM(M426:M431)</f>
        <v>0</v>
      </c>
      <c r="N425" s="165"/>
      <c r="O425" s="165">
        <f>SUM(O426:O431)</f>
        <v>0.0187</v>
      </c>
      <c r="P425" s="165"/>
      <c r="Q425" s="165">
        <f>SUM(Q426:Q431)</f>
        <v>0</v>
      </c>
      <c r="R425" s="165"/>
      <c r="S425" s="165"/>
      <c r="T425" s="166"/>
      <c r="U425" s="165">
        <f>SUM(U426:U431)</f>
        <v>7.91</v>
      </c>
      <c r="AE425" t="s">
        <v>124</v>
      </c>
    </row>
    <row r="426" spans="1:60" ht="12.75" outlineLevel="1">
      <c r="A426" s="152">
        <v>138</v>
      </c>
      <c r="B426" s="158" t="s">
        <v>643</v>
      </c>
      <c r="C426" s="187" t="s">
        <v>644</v>
      </c>
      <c r="D426" s="160" t="s">
        <v>149</v>
      </c>
      <c r="E426" s="167">
        <v>85</v>
      </c>
      <c r="F426" s="170"/>
      <c r="G426" s="170">
        <f>E426*F426</f>
        <v>0</v>
      </c>
      <c r="H426" s="170">
        <v>29.22</v>
      </c>
      <c r="I426" s="170">
        <f>ROUND(E426*H426,2)</f>
        <v>2483.7</v>
      </c>
      <c r="J426" s="170">
        <v>33.18</v>
      </c>
      <c r="K426" s="170">
        <f>ROUND(E426*J426,2)</f>
        <v>2820.3</v>
      </c>
      <c r="L426" s="170">
        <v>20</v>
      </c>
      <c r="M426" s="170">
        <f>G426*(1+L426/100)</f>
        <v>0</v>
      </c>
      <c r="N426" s="161">
        <v>0.00022</v>
      </c>
      <c r="O426" s="161">
        <f>ROUND(E426*N426,5)</f>
        <v>0.0187</v>
      </c>
      <c r="P426" s="161">
        <v>0</v>
      </c>
      <c r="Q426" s="161">
        <f>ROUND(E426*P426,5)</f>
        <v>0</v>
      </c>
      <c r="R426" s="161"/>
      <c r="S426" s="161"/>
      <c r="T426" s="162">
        <v>0.093</v>
      </c>
      <c r="U426" s="161">
        <f>ROUND(E426*T426,2)</f>
        <v>7.91</v>
      </c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 t="s">
        <v>128</v>
      </c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ht="12.75" outlineLevel="1">
      <c r="A427" s="152"/>
      <c r="B427" s="158"/>
      <c r="C427" s="188" t="s">
        <v>645</v>
      </c>
      <c r="D427" s="163"/>
      <c r="E427" s="168">
        <v>85</v>
      </c>
      <c r="F427" s="170"/>
      <c r="G427" s="170"/>
      <c r="H427" s="170"/>
      <c r="I427" s="170"/>
      <c r="J427" s="170"/>
      <c r="K427" s="170"/>
      <c r="L427" s="170"/>
      <c r="M427" s="170"/>
      <c r="N427" s="161"/>
      <c r="O427" s="161"/>
      <c r="P427" s="161"/>
      <c r="Q427" s="161"/>
      <c r="R427" s="161"/>
      <c r="S427" s="161"/>
      <c r="T427" s="162"/>
      <c r="U427" s="16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 t="s">
        <v>130</v>
      </c>
      <c r="AF427" s="151">
        <v>0</v>
      </c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</row>
    <row r="428" spans="1:60" ht="12.75" outlineLevel="1">
      <c r="A428" s="152">
        <v>139</v>
      </c>
      <c r="B428" s="158" t="s">
        <v>646</v>
      </c>
      <c r="C428" s="187" t="s">
        <v>647</v>
      </c>
      <c r="D428" s="160" t="s">
        <v>499</v>
      </c>
      <c r="E428" s="167">
        <v>1</v>
      </c>
      <c r="F428" s="170"/>
      <c r="G428" s="170">
        <f>E428*F428</f>
        <v>0</v>
      </c>
      <c r="H428" s="170">
        <v>0</v>
      </c>
      <c r="I428" s="170">
        <f>ROUND(E428*H428,2)</f>
        <v>0</v>
      </c>
      <c r="J428" s="170">
        <v>1200</v>
      </c>
      <c r="K428" s="170">
        <f>ROUND(E428*J428,2)</f>
        <v>1200</v>
      </c>
      <c r="L428" s="170">
        <v>20</v>
      </c>
      <c r="M428" s="170">
        <f>G428*(1+L428/100)</f>
        <v>0</v>
      </c>
      <c r="N428" s="161">
        <v>0</v>
      </c>
      <c r="O428" s="161">
        <f>ROUND(E428*N428,5)</f>
        <v>0</v>
      </c>
      <c r="P428" s="161">
        <v>0</v>
      </c>
      <c r="Q428" s="161">
        <f>ROUND(E428*P428,5)</f>
        <v>0</v>
      </c>
      <c r="R428" s="161"/>
      <c r="S428" s="161"/>
      <c r="T428" s="162">
        <v>0</v>
      </c>
      <c r="U428" s="161">
        <f>ROUND(E428*T428,2)</f>
        <v>0</v>
      </c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 t="s">
        <v>128</v>
      </c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ht="12.75" outlineLevel="1">
      <c r="A429" s="152"/>
      <c r="B429" s="158"/>
      <c r="C429" s="188" t="s">
        <v>648</v>
      </c>
      <c r="D429" s="163"/>
      <c r="E429" s="168">
        <v>1</v>
      </c>
      <c r="F429" s="170"/>
      <c r="G429" s="170"/>
      <c r="H429" s="170"/>
      <c r="I429" s="170"/>
      <c r="J429" s="170"/>
      <c r="K429" s="170"/>
      <c r="L429" s="170"/>
      <c r="M429" s="170"/>
      <c r="N429" s="161"/>
      <c r="O429" s="161"/>
      <c r="P429" s="161"/>
      <c r="Q429" s="161"/>
      <c r="R429" s="161"/>
      <c r="S429" s="161"/>
      <c r="T429" s="162"/>
      <c r="U429" s="16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 t="s">
        <v>130</v>
      </c>
      <c r="AF429" s="151">
        <v>0</v>
      </c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ht="12.75" outlineLevel="1">
      <c r="A430" s="152">
        <v>140</v>
      </c>
      <c r="B430" s="158" t="s">
        <v>649</v>
      </c>
      <c r="C430" s="187" t="s">
        <v>650</v>
      </c>
      <c r="D430" s="160" t="s">
        <v>149</v>
      </c>
      <c r="E430" s="167">
        <v>2.24</v>
      </c>
      <c r="F430" s="170"/>
      <c r="G430" s="170">
        <f>E430*F430</f>
        <v>0</v>
      </c>
      <c r="H430" s="170">
        <v>271</v>
      </c>
      <c r="I430" s="170">
        <f>ROUND(E430*H430,2)</f>
        <v>607.04</v>
      </c>
      <c r="J430" s="170">
        <v>0</v>
      </c>
      <c r="K430" s="170">
        <f>ROUND(E430*J430,2)</f>
        <v>0</v>
      </c>
      <c r="L430" s="170">
        <v>20</v>
      </c>
      <c r="M430" s="170">
        <f>G430*(1+L430/100)</f>
        <v>0</v>
      </c>
      <c r="N430" s="161">
        <v>0</v>
      </c>
      <c r="O430" s="161">
        <f>ROUND(E430*N430,5)</f>
        <v>0</v>
      </c>
      <c r="P430" s="161">
        <v>0</v>
      </c>
      <c r="Q430" s="161">
        <f>ROUND(E430*P430,5)</f>
        <v>0</v>
      </c>
      <c r="R430" s="161"/>
      <c r="S430" s="161"/>
      <c r="T430" s="162">
        <v>0</v>
      </c>
      <c r="U430" s="161">
        <f>ROUND(E430*T430,2)</f>
        <v>0</v>
      </c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 t="s">
        <v>339</v>
      </c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ht="12.75" outlineLevel="1">
      <c r="A431" s="152"/>
      <c r="B431" s="158"/>
      <c r="C431" s="188" t="s">
        <v>651</v>
      </c>
      <c r="D431" s="163"/>
      <c r="E431" s="168">
        <v>2.24</v>
      </c>
      <c r="F431" s="170"/>
      <c r="G431" s="170"/>
      <c r="H431" s="170"/>
      <c r="I431" s="170"/>
      <c r="J431" s="170"/>
      <c r="K431" s="170"/>
      <c r="L431" s="170"/>
      <c r="M431" s="170"/>
      <c r="N431" s="161"/>
      <c r="O431" s="161"/>
      <c r="P431" s="161"/>
      <c r="Q431" s="161"/>
      <c r="R431" s="161"/>
      <c r="S431" s="161"/>
      <c r="T431" s="162"/>
      <c r="U431" s="16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 t="s">
        <v>130</v>
      </c>
      <c r="AF431" s="151">
        <v>0</v>
      </c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31" ht="12.75">
      <c r="A432" s="153" t="s">
        <v>123</v>
      </c>
      <c r="B432" s="159" t="s">
        <v>94</v>
      </c>
      <c r="C432" s="189" t="s">
        <v>95</v>
      </c>
      <c r="D432" s="164"/>
      <c r="E432" s="169"/>
      <c r="F432" s="171"/>
      <c r="G432" s="171">
        <f>SUMIF(AE433:AE434,"&lt;&gt;NOR",G433:G434)</f>
        <v>0</v>
      </c>
      <c r="H432" s="171"/>
      <c r="I432" s="171">
        <f>SUM(I433:I434)</f>
        <v>15634.85</v>
      </c>
      <c r="J432" s="171"/>
      <c r="K432" s="171">
        <f>SUM(K433:K434)</f>
        <v>43970.15</v>
      </c>
      <c r="L432" s="171"/>
      <c r="M432" s="171">
        <f>SUM(M433:M434)</f>
        <v>0</v>
      </c>
      <c r="N432" s="165"/>
      <c r="O432" s="165">
        <f>SUM(O433:O434)</f>
        <v>0.57771</v>
      </c>
      <c r="P432" s="165"/>
      <c r="Q432" s="165">
        <f>SUM(Q433:Q434)</f>
        <v>0</v>
      </c>
      <c r="R432" s="165"/>
      <c r="S432" s="165"/>
      <c r="T432" s="166"/>
      <c r="U432" s="165">
        <f>SUM(U433:U434)</f>
        <v>123.24</v>
      </c>
      <c r="AE432" t="s">
        <v>124</v>
      </c>
    </row>
    <row r="433" spans="1:60" ht="12.75" outlineLevel="1">
      <c r="A433" s="152">
        <v>141</v>
      </c>
      <c r="B433" s="158" t="s">
        <v>652</v>
      </c>
      <c r="C433" s="187" t="s">
        <v>653</v>
      </c>
      <c r="D433" s="160" t="s">
        <v>149</v>
      </c>
      <c r="E433" s="167">
        <v>917</v>
      </c>
      <c r="F433" s="170"/>
      <c r="G433" s="170">
        <f>E433*F433</f>
        <v>0</v>
      </c>
      <c r="H433" s="170">
        <v>17.05</v>
      </c>
      <c r="I433" s="170">
        <f>ROUND(E433*H433,2)</f>
        <v>15634.85</v>
      </c>
      <c r="J433" s="170">
        <v>47.95</v>
      </c>
      <c r="K433" s="170">
        <f>ROUND(E433*J433,2)</f>
        <v>43970.15</v>
      </c>
      <c r="L433" s="170">
        <v>20</v>
      </c>
      <c r="M433" s="170">
        <f>G433*(1+L433/100)</f>
        <v>0</v>
      </c>
      <c r="N433" s="161">
        <v>0.00063</v>
      </c>
      <c r="O433" s="161">
        <f>ROUND(E433*N433,5)</f>
        <v>0.57771</v>
      </c>
      <c r="P433" s="161">
        <v>0</v>
      </c>
      <c r="Q433" s="161">
        <f>ROUND(E433*P433,5)</f>
        <v>0</v>
      </c>
      <c r="R433" s="161"/>
      <c r="S433" s="161"/>
      <c r="T433" s="162">
        <v>0.13439</v>
      </c>
      <c r="U433" s="161">
        <f>ROUND(E433*T433,2)</f>
        <v>123.24</v>
      </c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 t="s">
        <v>306</v>
      </c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ht="12.75" outlineLevel="1">
      <c r="A434" s="180"/>
      <c r="B434" s="181"/>
      <c r="C434" s="190" t="s">
        <v>654</v>
      </c>
      <c r="D434" s="182"/>
      <c r="E434" s="183">
        <v>917</v>
      </c>
      <c r="F434" s="184"/>
      <c r="G434" s="184"/>
      <c r="H434" s="184"/>
      <c r="I434" s="184"/>
      <c r="J434" s="184"/>
      <c r="K434" s="184"/>
      <c r="L434" s="184"/>
      <c r="M434" s="184"/>
      <c r="N434" s="185"/>
      <c r="O434" s="185"/>
      <c r="P434" s="185"/>
      <c r="Q434" s="185"/>
      <c r="R434" s="185"/>
      <c r="S434" s="185"/>
      <c r="T434" s="186"/>
      <c r="U434" s="185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 t="s">
        <v>130</v>
      </c>
      <c r="AF434" s="151">
        <v>0</v>
      </c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30" ht="12.75">
      <c r="A435" s="6"/>
      <c r="B435" s="7" t="s">
        <v>655</v>
      </c>
      <c r="C435" s="191" t="s">
        <v>655</v>
      </c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AC435">
        <v>15</v>
      </c>
      <c r="AD435">
        <v>20</v>
      </c>
    </row>
    <row r="436" spans="3:31" ht="12.75">
      <c r="C436" s="192"/>
      <c r="AE436" t="s">
        <v>656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Pazdera Martin</dc:creator>
  <cp:keywords/>
  <dc:description/>
  <cp:lastModifiedBy>Vepřek Michal</cp:lastModifiedBy>
  <cp:lastPrinted>2014-02-28T09:52:57Z</cp:lastPrinted>
  <dcterms:created xsi:type="dcterms:W3CDTF">2009-04-08T07:15:50Z</dcterms:created>
  <dcterms:modified xsi:type="dcterms:W3CDTF">2018-05-07T06:01:47Z</dcterms:modified>
  <cp:category/>
  <cp:version/>
  <cp:contentType/>
  <cp:contentStatus/>
</cp:coreProperties>
</file>