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VV_OMÍTKY" sheetId="1" r:id="rId1"/>
  </sheets>
  <definedNames>
    <definedName name="_xlnm._FilterDatabase" localSheetId="0" hidden="1">VV_OMÍTKY!$G$6:$N$36</definedName>
    <definedName name="_xlnm.Print_Area" localSheetId="0">VV_OMÍTKY!$A$1:$N$42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1" i="1"/>
  <c r="N40"/>
  <c r="J21"/>
  <c r="M21" s="1"/>
  <c r="K21"/>
  <c r="L21"/>
  <c r="J22"/>
  <c r="K22"/>
  <c r="L22"/>
  <c r="K20"/>
  <c r="L20"/>
  <c r="J20"/>
  <c r="K19"/>
  <c r="L19"/>
  <c r="J19"/>
  <c r="L36"/>
  <c r="K36"/>
  <c r="M36" s="1"/>
  <c r="J36"/>
  <c r="L35"/>
  <c r="K35"/>
  <c r="J35"/>
  <c r="L34"/>
  <c r="K34"/>
  <c r="J34"/>
  <c r="M34" s="1"/>
  <c r="L33"/>
  <c r="K33"/>
  <c r="J33"/>
  <c r="M32"/>
  <c r="L32"/>
  <c r="K32"/>
  <c r="J32"/>
  <c r="L31"/>
  <c r="K31"/>
  <c r="J31"/>
  <c r="M31" s="1"/>
  <c r="L30"/>
  <c r="M30" s="1"/>
  <c r="K30"/>
  <c r="J30"/>
  <c r="L29"/>
  <c r="K29"/>
  <c r="J29"/>
  <c r="M28"/>
  <c r="L28"/>
  <c r="K28"/>
  <c r="J28"/>
  <c r="L27"/>
  <c r="K27"/>
  <c r="J27"/>
  <c r="J14"/>
  <c r="K38"/>
  <c r="L38"/>
  <c r="J38"/>
  <c r="J8"/>
  <c r="K8"/>
  <c r="L8"/>
  <c r="L41" s="1"/>
  <c r="J9"/>
  <c r="K9"/>
  <c r="L9"/>
  <c r="J10"/>
  <c r="K10"/>
  <c r="L10"/>
  <c r="J11"/>
  <c r="K11"/>
  <c r="L11"/>
  <c r="J12"/>
  <c r="K12"/>
  <c r="L12"/>
  <c r="J13"/>
  <c r="K13"/>
  <c r="L13"/>
  <c r="K14"/>
  <c r="L14"/>
  <c r="J15"/>
  <c r="K15"/>
  <c r="L15"/>
  <c r="J16"/>
  <c r="K16"/>
  <c r="L16"/>
  <c r="J17"/>
  <c r="K17"/>
  <c r="L17"/>
  <c r="J18"/>
  <c r="K18"/>
  <c r="L18"/>
  <c r="J23"/>
  <c r="K23"/>
  <c r="L23"/>
  <c r="J24"/>
  <c r="K24"/>
  <c r="L24"/>
  <c r="J25"/>
  <c r="K25"/>
  <c r="L25"/>
  <c r="J26"/>
  <c r="K26"/>
  <c r="L26"/>
  <c r="L7"/>
  <c r="L40" s="1"/>
  <c r="K7"/>
  <c r="K40" s="1"/>
  <c r="J7"/>
  <c r="M33" l="1"/>
  <c r="M35"/>
  <c r="M27"/>
  <c r="M20"/>
  <c r="M29"/>
  <c r="M19"/>
  <c r="M22"/>
  <c r="J41"/>
  <c r="K41"/>
  <c r="M14"/>
  <c r="J40"/>
  <c r="M7"/>
  <c r="M10"/>
  <c r="M23"/>
  <c r="M25"/>
  <c r="J42" l="1"/>
  <c r="L42"/>
  <c r="M40"/>
  <c r="K42"/>
  <c r="M8"/>
  <c r="M41" s="1"/>
  <c r="M26"/>
  <c r="M17"/>
  <c r="M16"/>
  <c r="M24"/>
  <c r="M12"/>
  <c r="M11"/>
  <c r="M18"/>
  <c r="M9"/>
  <c r="M15"/>
  <c r="M13"/>
  <c r="M42" l="1"/>
</calcChain>
</file>

<file path=xl/sharedStrings.xml><?xml version="1.0" encoding="utf-8"?>
<sst xmlns="http://schemas.openxmlformats.org/spreadsheetml/2006/main" count="143" uniqueCount="72">
  <si>
    <t>U Cihelny 1189/6</t>
  </si>
  <si>
    <t>Brandýs nad labem - Rodinný dům</t>
  </si>
  <si>
    <t>Výkaz výměr - omítky</t>
  </si>
  <si>
    <t>Místnost</t>
  </si>
  <si>
    <t>Stěna</t>
  </si>
  <si>
    <t>výška</t>
  </si>
  <si>
    <t>šířka</t>
  </si>
  <si>
    <t>délka</t>
  </si>
  <si>
    <t>Poečet</t>
  </si>
  <si>
    <t>Stavební otvory (okna/dveře)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</si>
  <si>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</si>
  <si>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</si>
  <si>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ks otvorů</t>
  </si>
  <si>
    <t>výsledná povrchová úprava</t>
  </si>
  <si>
    <t>OZN.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</si>
  <si>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</si>
  <si>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</si>
  <si>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</si>
  <si>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</si>
  <si>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</si>
  <si>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</si>
  <si>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</si>
  <si>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</si>
  <si>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</si>
  <si>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</si>
  <si>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</si>
  <si>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</si>
  <si>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</si>
  <si>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</si>
  <si>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</si>
  <si>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</si>
  <si>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štuk+malba/obklad</t>
  </si>
  <si>
    <t>1.05 Ložnice 1NP (DŮM)</t>
  </si>
  <si>
    <t>1.02 Chodba 1NP (DŮM)</t>
  </si>
  <si>
    <t>1.01 Obývák+KK (DŮM)</t>
  </si>
  <si>
    <t>Podkladní plocha</t>
  </si>
  <si>
    <t>PTH/CPP/Porfix</t>
  </si>
  <si>
    <t>plocha špalet</t>
  </si>
  <si>
    <t>plocha nadpraží</t>
  </si>
  <si>
    <t>Celková plocha stěna+špalety+nadpraží</t>
  </si>
  <si>
    <t>Porotherm</t>
  </si>
  <si>
    <t>hloubka šp.</t>
  </si>
  <si>
    <t>Celkem</t>
  </si>
  <si>
    <t>Typ podkladu</t>
  </si>
  <si>
    <t>CPP dům</t>
  </si>
  <si>
    <t>Celková plocha omítky vč.špalet, nadpraží</t>
  </si>
  <si>
    <t>Povrchová úprava</t>
  </si>
  <si>
    <t>S35</t>
  </si>
  <si>
    <t>2.02-KOUPELNA (DŮM)</t>
  </si>
  <si>
    <t>S36</t>
  </si>
  <si>
    <t>S37</t>
  </si>
  <si>
    <t>S38</t>
  </si>
  <si>
    <t>2.03-LOŽNICE (DŮM)</t>
  </si>
  <si>
    <t>2.05-LOŽNICE (DŮM)</t>
  </si>
  <si>
    <t>2.01 CHODBA (DŮM)</t>
  </si>
  <si>
    <t>S39</t>
  </si>
  <si>
    <t>S40</t>
  </si>
  <si>
    <t>S41</t>
  </si>
  <si>
    <t>S42</t>
  </si>
  <si>
    <t>S43</t>
  </si>
  <si>
    <t>2.04-PRACOVNA (DŮM)</t>
  </si>
  <si>
    <t>S44</t>
  </si>
  <si>
    <t>2.01-CHODBA (DŮM)</t>
  </si>
  <si>
    <r>
      <t>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2</t>
    </r>
  </si>
  <si>
    <t>S45</t>
  </si>
  <si>
    <t>S46</t>
  </si>
  <si>
    <t>S47</t>
  </si>
  <si>
    <t>S48</t>
  </si>
  <si>
    <t>1.06 Předsíňka (DŮM)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</si>
  <si>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</si>
  <si>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t>Plocha stěny s odečtem otvorů</t>
  </si>
  <si>
    <t>VPC omítka jemnozrrná se štukem+bílá malba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</si>
</sst>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0" fillId="0" borderId="6" xfId="0" applyBorder="1"/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1" xfId="0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/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0" fillId="0" borderId="24" xfId="0" applyFont="1" applyBorder="1"/>
    <xf numFmtId="0" fontId="3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85" zoomScaleNormal="70" zoomScaleSheetLayoutView="85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M45" sqref="M45"/>
    </sheetView>
  </sheetViews>
  <sheetFormatPr defaultRowHeight="14.4"/>
  <cols>
    <col min="1" max="1" width="35.33203125" customWidth="1"/>
    <col min="2" max="2" width="4.88671875" customWidth="1"/>
    <col min="3" max="3" width="17.109375" customWidth="1"/>
    <col min="4" max="4" width="13.33203125" customWidth="1"/>
    <col min="5" max="5" width="10.5546875" customWidth="1"/>
    <col min="6" max="6" width="6.88671875" customWidth="1"/>
    <col min="7" max="7" width="7.6640625" customWidth="1"/>
    <col min="8" max="8" width="11.88671875" customWidth="1"/>
    <col min="9" max="9" width="16.33203125" customWidth="1"/>
    <col min="10" max="10" width="15.33203125" customWidth="1"/>
    <col min="11" max="11" width="13" customWidth="1"/>
    <col min="12" max="12" width="12" customWidth="1"/>
    <col min="13" max="13" width="18.5546875" customWidth="1"/>
    <col min="14" max="14" width="52.5546875" customWidth="1"/>
  </cols>
  <sheetData>
    <row r="1" spans="1:14" ht="17.399999999999999">
      <c r="A1" s="1" t="s">
        <v>2</v>
      </c>
    </row>
    <row r="2" spans="1:14" ht="17.399999999999999">
      <c r="A2" s="1" t="s">
        <v>1</v>
      </c>
    </row>
    <row r="3" spans="1:14" ht="18" thickBot="1">
      <c r="A3" s="1" t="s">
        <v>0</v>
      </c>
    </row>
    <row r="4" spans="1:14" ht="33.6" customHeight="1">
      <c r="A4" s="56" t="s">
        <v>3</v>
      </c>
      <c r="B4" s="42" t="s">
        <v>4</v>
      </c>
      <c r="C4" s="42"/>
      <c r="D4" s="43"/>
      <c r="E4" s="37" t="s">
        <v>9</v>
      </c>
      <c r="F4" s="38"/>
      <c r="G4" s="38"/>
      <c r="H4" s="39"/>
      <c r="I4" s="46" t="s">
        <v>35</v>
      </c>
      <c r="J4" s="48" t="s">
        <v>70</v>
      </c>
      <c r="K4" s="50" t="s">
        <v>37</v>
      </c>
      <c r="L4" s="52" t="s">
        <v>38</v>
      </c>
      <c r="M4" s="54" t="s">
        <v>39</v>
      </c>
      <c r="N4" s="40" t="s">
        <v>13</v>
      </c>
    </row>
    <row r="5" spans="1:14" ht="15.6">
      <c r="A5" s="57"/>
      <c r="B5" s="44" t="s">
        <v>14</v>
      </c>
      <c r="C5" s="19" t="s">
        <v>5</v>
      </c>
      <c r="D5" s="20" t="s">
        <v>7</v>
      </c>
      <c r="E5" s="21" t="s">
        <v>8</v>
      </c>
      <c r="F5" s="19" t="s">
        <v>5</v>
      </c>
      <c r="G5" s="19" t="s">
        <v>6</v>
      </c>
      <c r="H5" s="20" t="s">
        <v>41</v>
      </c>
      <c r="I5" s="47"/>
      <c r="J5" s="49"/>
      <c r="K5" s="51"/>
      <c r="L5" s="53"/>
      <c r="M5" s="55"/>
      <c r="N5" s="41"/>
    </row>
    <row r="6" spans="1:14" ht="17.399999999999999">
      <c r="A6" s="57"/>
      <c r="B6" s="45"/>
      <c r="C6" s="19" t="s">
        <v>11</v>
      </c>
      <c r="D6" s="20" t="s">
        <v>11</v>
      </c>
      <c r="E6" s="21" t="s">
        <v>12</v>
      </c>
      <c r="F6" s="19" t="s">
        <v>11</v>
      </c>
      <c r="G6" s="19" t="s">
        <v>11</v>
      </c>
      <c r="H6" s="20" t="s">
        <v>11</v>
      </c>
      <c r="I6" s="22" t="s">
        <v>36</v>
      </c>
      <c r="J6" s="23" t="s">
        <v>69</v>
      </c>
      <c r="K6" s="19" t="s">
        <v>69</v>
      </c>
      <c r="L6" s="19" t="s">
        <v>69</v>
      </c>
      <c r="M6" s="20" t="s">
        <v>69</v>
      </c>
      <c r="N6" s="3" t="s">
        <v>31</v>
      </c>
    </row>
    <row r="7" spans="1:14" ht="25.8" customHeight="1">
      <c r="A7" s="58" t="s">
        <v>32</v>
      </c>
      <c r="B7" s="31" t="s">
        <v>15</v>
      </c>
      <c r="C7" s="24">
        <v>3</v>
      </c>
      <c r="D7" s="25">
        <v>3.4</v>
      </c>
      <c r="E7" s="26">
        <v>0</v>
      </c>
      <c r="F7" s="24">
        <v>0</v>
      </c>
      <c r="G7" s="24">
        <v>0</v>
      </c>
      <c r="H7" s="25">
        <v>0</v>
      </c>
      <c r="I7" s="27" t="s">
        <v>44</v>
      </c>
      <c r="J7" s="28">
        <f>C7*D7-E7*F7*G7</f>
        <v>10.199999999999999</v>
      </c>
      <c r="K7" s="29">
        <f>E7*F7*H7*2</f>
        <v>0</v>
      </c>
      <c r="L7" s="29">
        <f>E7*G7*H7</f>
        <v>0</v>
      </c>
      <c r="M7" s="30">
        <f>SUM(J7:L7)</f>
        <v>10.199999999999999</v>
      </c>
      <c r="N7" s="4" t="s">
        <v>71</v>
      </c>
    </row>
    <row r="8" spans="1:14" ht="25.8" customHeight="1">
      <c r="A8" s="58"/>
      <c r="B8" s="31" t="s">
        <v>16</v>
      </c>
      <c r="C8" s="24">
        <v>3</v>
      </c>
      <c r="D8" s="25">
        <v>0.9</v>
      </c>
      <c r="E8" s="26">
        <v>0</v>
      </c>
      <c r="F8" s="24">
        <v>0</v>
      </c>
      <c r="G8" s="24">
        <v>0</v>
      </c>
      <c r="H8" s="25">
        <v>0</v>
      </c>
      <c r="I8" s="27" t="s">
        <v>40</v>
      </c>
      <c r="J8" s="28">
        <f t="shared" ref="J8:J26" si="0">C8*D8-E8*F8*G8</f>
        <v>2.7</v>
      </c>
      <c r="K8" s="29">
        <f t="shared" ref="K8:K26" si="1">E8*F8*H8*2</f>
        <v>0</v>
      </c>
      <c r="L8" s="29">
        <f t="shared" ref="L8:L26" si="2">E8*G8*H8</f>
        <v>0</v>
      </c>
      <c r="M8" s="30">
        <f t="shared" ref="M8:M26" si="3">SUM(J8:L8)</f>
        <v>2.7</v>
      </c>
      <c r="N8" s="4" t="s">
        <v>71</v>
      </c>
    </row>
    <row r="9" spans="1:14" ht="25.8" customHeight="1">
      <c r="A9" s="58"/>
      <c r="B9" s="31" t="s">
        <v>17</v>
      </c>
      <c r="C9" s="24">
        <v>3</v>
      </c>
      <c r="D9" s="25">
        <v>1.33</v>
      </c>
      <c r="E9" s="26">
        <v>0</v>
      </c>
      <c r="F9" s="24">
        <v>0</v>
      </c>
      <c r="G9" s="24">
        <v>0</v>
      </c>
      <c r="H9" s="25">
        <v>0</v>
      </c>
      <c r="I9" s="27" t="s">
        <v>40</v>
      </c>
      <c r="J9" s="28">
        <f t="shared" si="0"/>
        <v>3.99</v>
      </c>
      <c r="K9" s="29">
        <f t="shared" si="1"/>
        <v>0</v>
      </c>
      <c r="L9" s="29">
        <f t="shared" si="2"/>
        <v>0</v>
      </c>
      <c r="M9" s="30">
        <f t="shared" si="3"/>
        <v>3.99</v>
      </c>
      <c r="N9" s="4" t="s">
        <v>71</v>
      </c>
    </row>
    <row r="10" spans="1:14" ht="25.8" customHeight="1">
      <c r="A10" s="58"/>
      <c r="B10" s="31" t="s">
        <v>18</v>
      </c>
      <c r="C10" s="24">
        <v>3</v>
      </c>
      <c r="D10" s="25">
        <v>1.3</v>
      </c>
      <c r="E10" s="26">
        <v>1</v>
      </c>
      <c r="F10" s="24">
        <v>2</v>
      </c>
      <c r="G10" s="24">
        <v>0.85</v>
      </c>
      <c r="H10" s="25">
        <v>0.22</v>
      </c>
      <c r="I10" s="27" t="s">
        <v>40</v>
      </c>
      <c r="J10" s="28">
        <f t="shared" si="0"/>
        <v>2.2000000000000002</v>
      </c>
      <c r="K10" s="29">
        <f t="shared" si="1"/>
        <v>0.88</v>
      </c>
      <c r="L10" s="29">
        <f t="shared" si="2"/>
        <v>0.187</v>
      </c>
      <c r="M10" s="30">
        <f t="shared" si="3"/>
        <v>3.2669999999999999</v>
      </c>
      <c r="N10" s="4" t="s">
        <v>71</v>
      </c>
    </row>
    <row r="11" spans="1:14" ht="25.8" customHeight="1">
      <c r="A11" s="58"/>
      <c r="B11" s="31" t="s">
        <v>19</v>
      </c>
      <c r="C11" s="24">
        <v>3</v>
      </c>
      <c r="D11" s="25">
        <v>4.3</v>
      </c>
      <c r="E11" s="26">
        <v>0</v>
      </c>
      <c r="F11" s="24">
        <v>0</v>
      </c>
      <c r="G11" s="24">
        <v>0</v>
      </c>
      <c r="H11" s="25">
        <v>0</v>
      </c>
      <c r="I11" s="27" t="s">
        <v>40</v>
      </c>
      <c r="J11" s="28">
        <f t="shared" si="0"/>
        <v>12.899999999999999</v>
      </c>
      <c r="K11" s="29">
        <f t="shared" si="1"/>
        <v>0</v>
      </c>
      <c r="L11" s="29">
        <f t="shared" si="2"/>
        <v>0</v>
      </c>
      <c r="M11" s="30">
        <f t="shared" si="3"/>
        <v>12.899999999999999</v>
      </c>
      <c r="N11" s="4" t="s">
        <v>71</v>
      </c>
    </row>
    <row r="12" spans="1:14" ht="25.8" customHeight="1">
      <c r="A12" s="58"/>
      <c r="B12" s="31" t="s">
        <v>20</v>
      </c>
      <c r="C12" s="24">
        <v>3</v>
      </c>
      <c r="D12" s="25">
        <v>2.5</v>
      </c>
      <c r="E12" s="26">
        <v>1</v>
      </c>
      <c r="F12" s="24">
        <v>1.5</v>
      </c>
      <c r="G12" s="24">
        <v>0.87</v>
      </c>
      <c r="H12" s="25">
        <v>0.22</v>
      </c>
      <c r="I12" s="27" t="s">
        <v>40</v>
      </c>
      <c r="J12" s="28">
        <f t="shared" si="0"/>
        <v>6.1950000000000003</v>
      </c>
      <c r="K12" s="29">
        <f t="shared" si="1"/>
        <v>0.66</v>
      </c>
      <c r="L12" s="29">
        <f t="shared" si="2"/>
        <v>0.19139999999999999</v>
      </c>
      <c r="M12" s="30">
        <f t="shared" si="3"/>
        <v>7.0464000000000002</v>
      </c>
      <c r="N12" s="4" t="s">
        <v>71</v>
      </c>
    </row>
    <row r="13" spans="1:14" ht="25.8" customHeight="1">
      <c r="A13" s="58" t="s">
        <v>33</v>
      </c>
      <c r="B13" s="31" t="s">
        <v>21</v>
      </c>
      <c r="C13" s="24">
        <v>2.72</v>
      </c>
      <c r="D13" s="25">
        <v>2.98</v>
      </c>
      <c r="E13" s="26">
        <v>2</v>
      </c>
      <c r="F13" s="24">
        <v>2</v>
      </c>
      <c r="G13" s="24">
        <v>0.85</v>
      </c>
      <c r="H13" s="25">
        <v>0</v>
      </c>
      <c r="I13" s="27" t="s">
        <v>40</v>
      </c>
      <c r="J13" s="28">
        <f t="shared" si="0"/>
        <v>4.7056000000000004</v>
      </c>
      <c r="K13" s="29">
        <f t="shared" si="1"/>
        <v>0</v>
      </c>
      <c r="L13" s="29">
        <f t="shared" si="2"/>
        <v>0</v>
      </c>
      <c r="M13" s="30">
        <f t="shared" si="3"/>
        <v>4.7056000000000004</v>
      </c>
      <c r="N13" s="4" t="s">
        <v>71</v>
      </c>
    </row>
    <row r="14" spans="1:14" ht="25.8" customHeight="1">
      <c r="A14" s="58"/>
      <c r="B14" s="31" t="s">
        <v>22</v>
      </c>
      <c r="C14" s="24">
        <v>2.72</v>
      </c>
      <c r="D14" s="25">
        <v>2.15</v>
      </c>
      <c r="E14" s="26">
        <v>1</v>
      </c>
      <c r="F14" s="24">
        <v>2.0499999999999998</v>
      </c>
      <c r="G14" s="24">
        <v>0.73</v>
      </c>
      <c r="H14" s="25">
        <v>0.16</v>
      </c>
      <c r="I14" s="27" t="s">
        <v>44</v>
      </c>
      <c r="J14" s="28">
        <f>C14*D14-E14*F14*G14+0.7</f>
        <v>5.0514999999999999</v>
      </c>
      <c r="K14" s="29">
        <f t="shared" si="1"/>
        <v>0.65599999999999992</v>
      </c>
      <c r="L14" s="29">
        <f t="shared" si="2"/>
        <v>0.1168</v>
      </c>
      <c r="M14" s="30">
        <f>SUM(J14:L14)</f>
        <v>5.8242999999999991</v>
      </c>
      <c r="N14" s="4" t="s">
        <v>71</v>
      </c>
    </row>
    <row r="15" spans="1:14" ht="25.8" customHeight="1">
      <c r="A15" s="58"/>
      <c r="B15" s="31" t="s">
        <v>23</v>
      </c>
      <c r="C15" s="24">
        <v>2.72</v>
      </c>
      <c r="D15" s="25">
        <v>2.0579999999999998</v>
      </c>
      <c r="E15" s="26">
        <v>1</v>
      </c>
      <c r="F15" s="24">
        <v>2.2000000000000002</v>
      </c>
      <c r="G15" s="24">
        <v>0.9</v>
      </c>
      <c r="H15" s="25">
        <v>0</v>
      </c>
      <c r="I15" s="27" t="s">
        <v>44</v>
      </c>
      <c r="J15" s="28">
        <f t="shared" si="0"/>
        <v>3.6177599999999996</v>
      </c>
      <c r="K15" s="29">
        <f t="shared" si="1"/>
        <v>0</v>
      </c>
      <c r="L15" s="29">
        <f t="shared" si="2"/>
        <v>0</v>
      </c>
      <c r="M15" s="30">
        <f t="shared" si="3"/>
        <v>3.6177599999999996</v>
      </c>
      <c r="N15" s="4" t="s">
        <v>71</v>
      </c>
    </row>
    <row r="16" spans="1:14" ht="25.8" customHeight="1">
      <c r="A16" s="58"/>
      <c r="B16" s="31" t="s">
        <v>24</v>
      </c>
      <c r="C16" s="24">
        <v>2.72</v>
      </c>
      <c r="D16" s="25">
        <v>1.03</v>
      </c>
      <c r="E16" s="26">
        <v>0</v>
      </c>
      <c r="F16" s="24">
        <v>0</v>
      </c>
      <c r="G16" s="24">
        <v>0</v>
      </c>
      <c r="H16" s="25">
        <v>0</v>
      </c>
      <c r="I16" s="27" t="s">
        <v>40</v>
      </c>
      <c r="J16" s="28">
        <f t="shared" si="0"/>
        <v>2.8016000000000001</v>
      </c>
      <c r="K16" s="29">
        <f t="shared" si="1"/>
        <v>0</v>
      </c>
      <c r="L16" s="29">
        <f t="shared" si="2"/>
        <v>0</v>
      </c>
      <c r="M16" s="30">
        <f t="shared" si="3"/>
        <v>2.8016000000000001</v>
      </c>
      <c r="N16" s="4" t="s">
        <v>71</v>
      </c>
    </row>
    <row r="17" spans="1:14" ht="25.8" customHeight="1">
      <c r="A17" s="58"/>
      <c r="B17" s="31" t="s">
        <v>25</v>
      </c>
      <c r="C17" s="24">
        <v>2.72</v>
      </c>
      <c r="D17" s="25">
        <v>0.98</v>
      </c>
      <c r="E17" s="26">
        <v>1</v>
      </c>
      <c r="F17" s="24">
        <v>2</v>
      </c>
      <c r="G17" s="24">
        <v>0.8</v>
      </c>
      <c r="H17" s="25">
        <v>0</v>
      </c>
      <c r="I17" s="27" t="s">
        <v>40</v>
      </c>
      <c r="J17" s="28">
        <f t="shared" si="0"/>
        <v>1.0655999999999999</v>
      </c>
      <c r="K17" s="29">
        <f t="shared" si="1"/>
        <v>0</v>
      </c>
      <c r="L17" s="29">
        <f t="shared" si="2"/>
        <v>0</v>
      </c>
      <c r="M17" s="30">
        <f t="shared" si="3"/>
        <v>1.0655999999999999</v>
      </c>
      <c r="N17" s="4" t="s">
        <v>71</v>
      </c>
    </row>
    <row r="18" spans="1:14" ht="25.8" customHeight="1">
      <c r="A18" s="58"/>
      <c r="B18" s="31" t="s">
        <v>26</v>
      </c>
      <c r="C18" s="24">
        <v>2.72</v>
      </c>
      <c r="D18" s="25">
        <v>1.1399999999999999</v>
      </c>
      <c r="E18" s="26">
        <v>1</v>
      </c>
      <c r="F18" s="24">
        <v>2</v>
      </c>
      <c r="G18" s="24">
        <v>0.8</v>
      </c>
      <c r="H18" s="25">
        <v>0</v>
      </c>
      <c r="I18" s="27" t="s">
        <v>40</v>
      </c>
      <c r="J18" s="28">
        <f t="shared" si="0"/>
        <v>1.5007999999999999</v>
      </c>
      <c r="K18" s="29">
        <f t="shared" si="1"/>
        <v>0</v>
      </c>
      <c r="L18" s="29">
        <f t="shared" si="2"/>
        <v>0</v>
      </c>
      <c r="M18" s="30">
        <f t="shared" si="3"/>
        <v>1.5007999999999999</v>
      </c>
      <c r="N18" s="4" t="s">
        <v>71</v>
      </c>
    </row>
    <row r="19" spans="1:14" ht="25.8" customHeight="1">
      <c r="A19" s="58" t="s">
        <v>68</v>
      </c>
      <c r="B19" s="31" t="s">
        <v>64</v>
      </c>
      <c r="C19" s="24">
        <v>2.72</v>
      </c>
      <c r="D19" s="25">
        <v>1.35</v>
      </c>
      <c r="E19" s="26">
        <v>1</v>
      </c>
      <c r="F19" s="24">
        <v>0.7</v>
      </c>
      <c r="G19" s="24">
        <v>0.5</v>
      </c>
      <c r="H19" s="25">
        <v>0</v>
      </c>
      <c r="I19" s="27" t="s">
        <v>40</v>
      </c>
      <c r="J19" s="28">
        <f t="shared" si="0"/>
        <v>3.3220000000000005</v>
      </c>
      <c r="K19" s="29">
        <f t="shared" si="1"/>
        <v>0</v>
      </c>
      <c r="L19" s="29">
        <f t="shared" si="2"/>
        <v>0</v>
      </c>
      <c r="M19" s="30">
        <f t="shared" si="3"/>
        <v>3.3220000000000005</v>
      </c>
      <c r="N19" s="4" t="s">
        <v>71</v>
      </c>
    </row>
    <row r="20" spans="1:14" ht="25.8" customHeight="1">
      <c r="A20" s="58"/>
      <c r="B20" s="31" t="s">
        <v>65</v>
      </c>
      <c r="C20" s="24">
        <v>2.72</v>
      </c>
      <c r="D20" s="25">
        <v>1.39</v>
      </c>
      <c r="E20" s="26">
        <v>1</v>
      </c>
      <c r="F20" s="24">
        <v>0.93</v>
      </c>
      <c r="G20" s="24">
        <v>0.55000000000000004</v>
      </c>
      <c r="H20" s="25">
        <v>0.12</v>
      </c>
      <c r="I20" s="27" t="s">
        <v>40</v>
      </c>
      <c r="J20" s="28">
        <f t="shared" si="0"/>
        <v>3.2693000000000003</v>
      </c>
      <c r="K20" s="29">
        <f t="shared" si="1"/>
        <v>0.22320000000000001</v>
      </c>
      <c r="L20" s="29">
        <f t="shared" si="2"/>
        <v>6.6000000000000003E-2</v>
      </c>
      <c r="M20" s="30">
        <f t="shared" si="3"/>
        <v>3.5585</v>
      </c>
      <c r="N20" s="4" t="s">
        <v>71</v>
      </c>
    </row>
    <row r="21" spans="1:14" ht="25.8" customHeight="1">
      <c r="A21" s="58"/>
      <c r="B21" s="31" t="s">
        <v>66</v>
      </c>
      <c r="C21" s="24">
        <v>2.72</v>
      </c>
      <c r="D21" s="25">
        <v>1.35</v>
      </c>
      <c r="E21" s="26">
        <v>1</v>
      </c>
      <c r="F21" s="24">
        <v>2</v>
      </c>
      <c r="G21" s="24">
        <v>0.9</v>
      </c>
      <c r="H21" s="25">
        <v>0.15</v>
      </c>
      <c r="I21" s="27" t="s">
        <v>40</v>
      </c>
      <c r="J21" s="28">
        <f t="shared" ref="J21:J22" si="4">C21*D21-E21*F21*G21</f>
        <v>1.8720000000000006</v>
      </c>
      <c r="K21" s="29">
        <f t="shared" ref="K21:K22" si="5">E21*F21*H21*2</f>
        <v>0.6</v>
      </c>
      <c r="L21" s="29">
        <f t="shared" ref="L21:L22" si="6">E21*G21*H21</f>
        <v>0.13500000000000001</v>
      </c>
      <c r="M21" s="30">
        <f t="shared" ref="M21:M22" si="7">SUM(J21:L21)</f>
        <v>2.6070000000000002</v>
      </c>
      <c r="N21" s="4" t="s">
        <v>71</v>
      </c>
    </row>
    <row r="22" spans="1:14" ht="25.8" customHeight="1">
      <c r="A22" s="58"/>
      <c r="B22" s="31" t="s">
        <v>67</v>
      </c>
      <c r="C22" s="24">
        <v>2.72</v>
      </c>
      <c r="D22" s="25">
        <v>1.39</v>
      </c>
      <c r="E22" s="26">
        <v>1</v>
      </c>
      <c r="F22" s="24">
        <v>2</v>
      </c>
      <c r="G22" s="24">
        <v>0.8</v>
      </c>
      <c r="H22" s="25">
        <v>0.05</v>
      </c>
      <c r="I22" s="27" t="s">
        <v>40</v>
      </c>
      <c r="J22" s="28">
        <f t="shared" si="4"/>
        <v>2.1808000000000001</v>
      </c>
      <c r="K22" s="29">
        <f t="shared" si="5"/>
        <v>0.2</v>
      </c>
      <c r="L22" s="29">
        <f t="shared" si="6"/>
        <v>4.0000000000000008E-2</v>
      </c>
      <c r="M22" s="30">
        <f t="shared" si="7"/>
        <v>2.4208000000000003</v>
      </c>
      <c r="N22" s="4" t="s">
        <v>71</v>
      </c>
    </row>
    <row r="23" spans="1:14" ht="25.8" customHeight="1">
      <c r="A23" s="58" t="s">
        <v>34</v>
      </c>
      <c r="B23" s="31" t="s">
        <v>27</v>
      </c>
      <c r="C23" s="24">
        <v>2.72</v>
      </c>
      <c r="D23" s="25">
        <v>4.03</v>
      </c>
      <c r="E23" s="26">
        <v>1</v>
      </c>
      <c r="F23" s="24">
        <v>2.1</v>
      </c>
      <c r="G23" s="24">
        <v>0.8</v>
      </c>
      <c r="H23" s="25">
        <v>0.45</v>
      </c>
      <c r="I23" s="27" t="s">
        <v>44</v>
      </c>
      <c r="J23" s="28">
        <f t="shared" si="0"/>
        <v>9.281600000000001</v>
      </c>
      <c r="K23" s="29">
        <f t="shared" si="1"/>
        <v>1.8900000000000001</v>
      </c>
      <c r="L23" s="29">
        <f t="shared" si="2"/>
        <v>0.36000000000000004</v>
      </c>
      <c r="M23" s="30">
        <f t="shared" si="3"/>
        <v>11.531600000000001</v>
      </c>
      <c r="N23" s="4" t="s">
        <v>71</v>
      </c>
    </row>
    <row r="24" spans="1:14" ht="25.8" customHeight="1">
      <c r="A24" s="58"/>
      <c r="B24" s="31" t="s">
        <v>28</v>
      </c>
      <c r="C24" s="24">
        <v>2.72</v>
      </c>
      <c r="D24" s="25">
        <v>6.86</v>
      </c>
      <c r="E24" s="26">
        <v>1</v>
      </c>
      <c r="F24" s="24">
        <v>1.47</v>
      </c>
      <c r="G24" s="24">
        <v>1.5</v>
      </c>
      <c r="H24" s="25">
        <v>0.38</v>
      </c>
      <c r="I24" s="27" t="s">
        <v>44</v>
      </c>
      <c r="J24" s="28">
        <f t="shared" si="0"/>
        <v>16.4542</v>
      </c>
      <c r="K24" s="29">
        <f t="shared" si="1"/>
        <v>1.1172</v>
      </c>
      <c r="L24" s="29">
        <f t="shared" si="2"/>
        <v>0.57000000000000006</v>
      </c>
      <c r="M24" s="30">
        <f t="shared" si="3"/>
        <v>18.141400000000001</v>
      </c>
      <c r="N24" s="4" t="s">
        <v>71</v>
      </c>
    </row>
    <row r="25" spans="1:14" ht="25.8" customHeight="1">
      <c r="A25" s="58"/>
      <c r="B25" s="31" t="s">
        <v>29</v>
      </c>
      <c r="C25" s="24">
        <v>2.72</v>
      </c>
      <c r="D25" s="25">
        <v>4.04</v>
      </c>
      <c r="E25" s="26">
        <v>1</v>
      </c>
      <c r="F25" s="24">
        <v>1.5</v>
      </c>
      <c r="G25" s="24">
        <v>1.74</v>
      </c>
      <c r="H25" s="25">
        <v>0.37</v>
      </c>
      <c r="I25" s="27" t="s">
        <v>44</v>
      </c>
      <c r="J25" s="28">
        <f t="shared" si="0"/>
        <v>8.3788000000000018</v>
      </c>
      <c r="K25" s="29">
        <f t="shared" si="1"/>
        <v>1.1099999999999999</v>
      </c>
      <c r="L25" s="29">
        <f t="shared" si="2"/>
        <v>0.64380000000000004</v>
      </c>
      <c r="M25" s="30">
        <f t="shared" si="3"/>
        <v>10.132600000000002</v>
      </c>
      <c r="N25" s="4" t="s">
        <v>71</v>
      </c>
    </row>
    <row r="26" spans="1:14" ht="25.8" customHeight="1">
      <c r="A26" s="58"/>
      <c r="B26" s="31" t="s">
        <v>30</v>
      </c>
      <c r="C26" s="24">
        <v>2.72</v>
      </c>
      <c r="D26" s="25">
        <v>6.86</v>
      </c>
      <c r="E26" s="26">
        <v>0</v>
      </c>
      <c r="F26" s="24">
        <v>0</v>
      </c>
      <c r="G26" s="24">
        <v>0</v>
      </c>
      <c r="H26" s="25">
        <v>0</v>
      </c>
      <c r="I26" s="27" t="s">
        <v>44</v>
      </c>
      <c r="J26" s="28">
        <f t="shared" si="0"/>
        <v>18.659200000000002</v>
      </c>
      <c r="K26" s="29">
        <f t="shared" si="1"/>
        <v>0</v>
      </c>
      <c r="L26" s="29">
        <f t="shared" si="2"/>
        <v>0</v>
      </c>
      <c r="M26" s="30">
        <f t="shared" si="3"/>
        <v>18.659200000000002</v>
      </c>
      <c r="N26" s="4" t="s">
        <v>71</v>
      </c>
    </row>
    <row r="27" spans="1:14" ht="25.8" customHeight="1">
      <c r="A27" s="32" t="s">
        <v>52</v>
      </c>
      <c r="B27" s="31" t="s">
        <v>47</v>
      </c>
      <c r="C27" s="24">
        <v>2.56</v>
      </c>
      <c r="D27" s="25">
        <v>2.6</v>
      </c>
      <c r="E27" s="26">
        <v>0</v>
      </c>
      <c r="F27" s="24">
        <v>0</v>
      </c>
      <c r="G27" s="24">
        <v>0</v>
      </c>
      <c r="H27" s="25">
        <v>0</v>
      </c>
      <c r="I27" s="27" t="s">
        <v>40</v>
      </c>
      <c r="J27" s="28">
        <f t="shared" ref="J27:J36" si="8">C27*D27-E27*F27*G27</f>
        <v>6.6560000000000006</v>
      </c>
      <c r="K27" s="29">
        <f t="shared" ref="K27:K36" si="9">E27*F27*H27*2</f>
        <v>0</v>
      </c>
      <c r="L27" s="29">
        <f t="shared" ref="L27:L36" si="10">E27*G27*H27</f>
        <v>0</v>
      </c>
      <c r="M27" s="30">
        <f t="shared" ref="M27:M36" si="11">SUM(J27:L27)</f>
        <v>6.6560000000000006</v>
      </c>
      <c r="N27" s="4" t="s">
        <v>71</v>
      </c>
    </row>
    <row r="28" spans="1:14" ht="25.8" customHeight="1">
      <c r="A28" s="32" t="s">
        <v>48</v>
      </c>
      <c r="B28" s="31" t="s">
        <v>49</v>
      </c>
      <c r="C28" s="24">
        <v>2.56</v>
      </c>
      <c r="D28" s="25">
        <v>2.3519999999999999</v>
      </c>
      <c r="E28" s="26">
        <v>1</v>
      </c>
      <c r="F28" s="24">
        <v>0.92</v>
      </c>
      <c r="G28" s="24">
        <v>0.66</v>
      </c>
      <c r="H28" s="25">
        <v>0.22</v>
      </c>
      <c r="I28" s="27" t="s">
        <v>40</v>
      </c>
      <c r="J28" s="28">
        <f t="shared" si="8"/>
        <v>5.4139200000000001</v>
      </c>
      <c r="K28" s="29">
        <f t="shared" si="9"/>
        <v>0.40479999999999999</v>
      </c>
      <c r="L28" s="29">
        <f t="shared" si="10"/>
        <v>0.1452</v>
      </c>
      <c r="M28" s="30">
        <f t="shared" si="11"/>
        <v>5.9639199999999999</v>
      </c>
      <c r="N28" s="4" t="s">
        <v>71</v>
      </c>
    </row>
    <row r="29" spans="1:14" ht="25.8" customHeight="1">
      <c r="A29" s="32" t="s">
        <v>54</v>
      </c>
      <c r="B29" s="31" t="s">
        <v>50</v>
      </c>
      <c r="C29" s="24">
        <v>2.56</v>
      </c>
      <c r="D29" s="25">
        <v>4.8579999999999997</v>
      </c>
      <c r="E29" s="26">
        <v>1</v>
      </c>
      <c r="F29" s="24">
        <v>1</v>
      </c>
      <c r="G29" s="24">
        <v>1.54</v>
      </c>
      <c r="H29" s="25">
        <v>0.22</v>
      </c>
      <c r="I29" s="27" t="s">
        <v>40</v>
      </c>
      <c r="J29" s="28">
        <f t="shared" si="8"/>
        <v>10.89648</v>
      </c>
      <c r="K29" s="29">
        <f t="shared" si="9"/>
        <v>0.44</v>
      </c>
      <c r="L29" s="29">
        <f t="shared" si="10"/>
        <v>0.33879999999999999</v>
      </c>
      <c r="M29" s="30">
        <f t="shared" si="11"/>
        <v>11.675280000000001</v>
      </c>
      <c r="N29" s="4" t="s">
        <v>71</v>
      </c>
    </row>
    <row r="30" spans="1:14" ht="25.8" customHeight="1">
      <c r="A30" s="32" t="s">
        <v>54</v>
      </c>
      <c r="B30" s="31" t="s">
        <v>51</v>
      </c>
      <c r="C30" s="24">
        <v>2.56</v>
      </c>
      <c r="D30" s="25">
        <v>1.68</v>
      </c>
      <c r="E30" s="26">
        <v>0</v>
      </c>
      <c r="F30" s="24">
        <v>0</v>
      </c>
      <c r="G30" s="24">
        <v>0</v>
      </c>
      <c r="H30" s="25">
        <v>0</v>
      </c>
      <c r="I30" s="27" t="s">
        <v>40</v>
      </c>
      <c r="J30" s="28">
        <f t="shared" si="8"/>
        <v>4.3007999999999997</v>
      </c>
      <c r="K30" s="29">
        <f t="shared" si="9"/>
        <v>0</v>
      </c>
      <c r="L30" s="29">
        <f t="shared" si="10"/>
        <v>0</v>
      </c>
      <c r="M30" s="30">
        <f t="shared" si="11"/>
        <v>4.3007999999999997</v>
      </c>
      <c r="N30" s="4" t="s">
        <v>71</v>
      </c>
    </row>
    <row r="31" spans="1:14" ht="25.8" customHeight="1">
      <c r="A31" s="58" t="s">
        <v>53</v>
      </c>
      <c r="B31" s="31" t="s">
        <v>55</v>
      </c>
      <c r="C31" s="24">
        <v>2.91</v>
      </c>
      <c r="D31" s="25">
        <v>4.5999999999999996</v>
      </c>
      <c r="E31" s="26">
        <v>1</v>
      </c>
      <c r="F31" s="24">
        <v>0.8</v>
      </c>
      <c r="G31" s="24">
        <v>0</v>
      </c>
      <c r="H31" s="25">
        <v>0.22</v>
      </c>
      <c r="I31" s="27" t="s">
        <v>40</v>
      </c>
      <c r="J31" s="28">
        <f t="shared" si="8"/>
        <v>13.385999999999999</v>
      </c>
      <c r="K31" s="29">
        <f t="shared" si="9"/>
        <v>0.35200000000000004</v>
      </c>
      <c r="L31" s="29">
        <f t="shared" si="10"/>
        <v>0</v>
      </c>
      <c r="M31" s="30">
        <f t="shared" si="11"/>
        <v>13.738</v>
      </c>
      <c r="N31" s="4" t="s">
        <v>71</v>
      </c>
    </row>
    <row r="32" spans="1:14" ht="25.8" customHeight="1">
      <c r="A32" s="58"/>
      <c r="B32" s="31" t="s">
        <v>56</v>
      </c>
      <c r="C32" s="24">
        <v>2.91</v>
      </c>
      <c r="D32" s="25">
        <v>2.5</v>
      </c>
      <c r="E32" s="26">
        <v>1</v>
      </c>
      <c r="F32" s="24">
        <v>1.5</v>
      </c>
      <c r="G32" s="24">
        <v>0.9</v>
      </c>
      <c r="H32" s="25">
        <v>0.22</v>
      </c>
      <c r="I32" s="27" t="s">
        <v>40</v>
      </c>
      <c r="J32" s="28">
        <f t="shared" si="8"/>
        <v>5.9250000000000007</v>
      </c>
      <c r="K32" s="29">
        <f t="shared" si="9"/>
        <v>0.66</v>
      </c>
      <c r="L32" s="29">
        <f t="shared" si="10"/>
        <v>0.19800000000000001</v>
      </c>
      <c r="M32" s="30">
        <f t="shared" si="11"/>
        <v>6.7830000000000013</v>
      </c>
      <c r="N32" s="4" t="s">
        <v>71</v>
      </c>
    </row>
    <row r="33" spans="1:14" ht="25.8" customHeight="1">
      <c r="A33" s="58"/>
      <c r="B33" s="31" t="s">
        <v>57</v>
      </c>
      <c r="C33" s="24">
        <v>2.91</v>
      </c>
      <c r="D33" s="25">
        <v>4.5599999999999996</v>
      </c>
      <c r="E33" s="26">
        <v>0</v>
      </c>
      <c r="F33" s="24">
        <v>0</v>
      </c>
      <c r="G33" s="24">
        <v>0</v>
      </c>
      <c r="H33" s="25">
        <v>0</v>
      </c>
      <c r="I33" s="27" t="s">
        <v>40</v>
      </c>
      <c r="J33" s="28">
        <f t="shared" si="8"/>
        <v>13.269599999999999</v>
      </c>
      <c r="K33" s="29">
        <f t="shared" si="9"/>
        <v>0</v>
      </c>
      <c r="L33" s="29">
        <f t="shared" si="10"/>
        <v>0</v>
      </c>
      <c r="M33" s="30">
        <f t="shared" si="11"/>
        <v>13.269599999999999</v>
      </c>
      <c r="N33" s="4" t="s">
        <v>71</v>
      </c>
    </row>
    <row r="34" spans="1:14" ht="25.8" customHeight="1">
      <c r="A34" s="32" t="s">
        <v>60</v>
      </c>
      <c r="B34" s="31" t="s">
        <v>58</v>
      </c>
      <c r="C34" s="24">
        <v>3.5</v>
      </c>
      <c r="D34" s="25">
        <v>2.73</v>
      </c>
      <c r="E34" s="26">
        <v>0</v>
      </c>
      <c r="F34" s="24">
        <v>0</v>
      </c>
      <c r="G34" s="24">
        <v>0</v>
      </c>
      <c r="H34" s="25">
        <v>0</v>
      </c>
      <c r="I34" s="27" t="s">
        <v>44</v>
      </c>
      <c r="J34" s="28">
        <f t="shared" si="8"/>
        <v>9.5549999999999997</v>
      </c>
      <c r="K34" s="29">
        <f t="shared" si="9"/>
        <v>0</v>
      </c>
      <c r="L34" s="29">
        <f t="shared" si="10"/>
        <v>0</v>
      </c>
      <c r="M34" s="30">
        <f t="shared" si="11"/>
        <v>9.5549999999999997</v>
      </c>
      <c r="N34" s="4" t="s">
        <v>71</v>
      </c>
    </row>
    <row r="35" spans="1:14" ht="25.8" customHeight="1">
      <c r="A35" s="32" t="s">
        <v>62</v>
      </c>
      <c r="B35" s="31" t="s">
        <v>59</v>
      </c>
      <c r="C35" s="24">
        <v>2.56</v>
      </c>
      <c r="D35" s="25">
        <v>3.2</v>
      </c>
      <c r="E35" s="26">
        <v>0</v>
      </c>
      <c r="F35" s="24">
        <v>0</v>
      </c>
      <c r="G35" s="24">
        <v>0</v>
      </c>
      <c r="H35" s="25">
        <v>0</v>
      </c>
      <c r="I35" s="27" t="s">
        <v>44</v>
      </c>
      <c r="J35" s="28">
        <f t="shared" si="8"/>
        <v>8.1920000000000002</v>
      </c>
      <c r="K35" s="29">
        <f t="shared" si="9"/>
        <v>0</v>
      </c>
      <c r="L35" s="29">
        <f t="shared" si="10"/>
        <v>0</v>
      </c>
      <c r="M35" s="30">
        <f t="shared" si="11"/>
        <v>8.1920000000000002</v>
      </c>
      <c r="N35" s="4" t="s">
        <v>71</v>
      </c>
    </row>
    <row r="36" spans="1:14" ht="25.8" customHeight="1">
      <c r="A36" s="32" t="s">
        <v>52</v>
      </c>
      <c r="B36" s="31" t="s">
        <v>61</v>
      </c>
      <c r="C36" s="24">
        <v>2.56</v>
      </c>
      <c r="D36" s="25">
        <v>3.8</v>
      </c>
      <c r="E36" s="26">
        <v>0</v>
      </c>
      <c r="F36" s="24">
        <v>0</v>
      </c>
      <c r="G36" s="24">
        <v>0</v>
      </c>
      <c r="H36" s="25">
        <v>0</v>
      </c>
      <c r="I36" s="27" t="s">
        <v>44</v>
      </c>
      <c r="J36" s="28">
        <f t="shared" si="8"/>
        <v>9.7279999999999998</v>
      </c>
      <c r="K36" s="29">
        <f t="shared" si="9"/>
        <v>0</v>
      </c>
      <c r="L36" s="29">
        <f t="shared" si="10"/>
        <v>0</v>
      </c>
      <c r="M36" s="30">
        <f t="shared" si="11"/>
        <v>9.7279999999999998</v>
      </c>
      <c r="N36" s="4" t="s">
        <v>71</v>
      </c>
    </row>
    <row r="37" spans="1:14" ht="26.4" thickBot="1">
      <c r="B37" s="5"/>
      <c r="C37" s="5"/>
      <c r="D37" s="5"/>
      <c r="F37" s="6"/>
      <c r="G37" s="6"/>
      <c r="H37" s="6"/>
      <c r="I37" s="6"/>
      <c r="N37" s="5"/>
    </row>
    <row r="38" spans="1:14" ht="43.2">
      <c r="E38" s="12"/>
      <c r="I38" s="33" t="s">
        <v>43</v>
      </c>
      <c r="J38" s="9" t="str">
        <f>J4</f>
        <v>Plocha stěny s odečtem otvorů</v>
      </c>
      <c r="K38" s="9" t="str">
        <f>K4</f>
        <v>plocha špalet</v>
      </c>
      <c r="L38" s="9" t="str">
        <f>L4</f>
        <v>plocha nadpraží</v>
      </c>
      <c r="M38" s="18" t="s">
        <v>45</v>
      </c>
      <c r="N38" s="35" t="s">
        <v>46</v>
      </c>
    </row>
    <row r="39" spans="1:14" ht="25.8">
      <c r="A39" s="5"/>
      <c r="E39" s="13"/>
      <c r="I39" s="34"/>
      <c r="J39" s="7" t="s">
        <v>10</v>
      </c>
      <c r="K39" s="7" t="s">
        <v>10</v>
      </c>
      <c r="L39" s="7" t="s">
        <v>10</v>
      </c>
      <c r="M39" s="17" t="s">
        <v>63</v>
      </c>
      <c r="N39" s="36"/>
    </row>
    <row r="40" spans="1:14">
      <c r="I40" s="2" t="s">
        <v>44</v>
      </c>
      <c r="J40" s="8">
        <f>SUMIF($I$7:$I$36,I40,$J$7:$J$36)</f>
        <v>99.11806</v>
      </c>
      <c r="K40" s="8">
        <f>SUMIF($I$7:$I$36,$I$40,K7:K36)</f>
        <v>4.7732000000000001</v>
      </c>
      <c r="L40" s="8">
        <f>SUMIF($I$7:$I$36,$I$40,L7:L36)</f>
        <v>1.6906000000000003</v>
      </c>
      <c r="M40" s="15">
        <f>SUMIF($I$7:$I$36,$I$40,M7:M36)</f>
        <v>105.58186000000002</v>
      </c>
      <c r="N40" s="16" t="str">
        <f>N35</f>
        <v>VPC omítka jemnozrrná se štukem+bílá malba</v>
      </c>
    </row>
    <row r="41" spans="1:14" ht="15" thickBot="1">
      <c r="I41" s="2" t="s">
        <v>40</v>
      </c>
      <c r="J41" s="8">
        <f>SUMIF($I$7:$I$36,I41,$J$7:$J$36)</f>
        <v>108.55049999999999</v>
      </c>
      <c r="K41" s="8">
        <f>SUMIF($I$7:$I$36,$I$41,K7:K36)</f>
        <v>4.42</v>
      </c>
      <c r="L41" s="8">
        <f>SUMIF($I$7:$I$36,$I$41,L7:L36)</f>
        <v>1.3013999999999999</v>
      </c>
      <c r="M41" s="15">
        <f>SUMIF($I$7:$I$36,$I$41,M7:M36)</f>
        <v>114.27189999999999</v>
      </c>
      <c r="N41" s="16" t="str">
        <f>N35</f>
        <v>VPC omítka jemnozrrná se štukem+bílá malba</v>
      </c>
    </row>
    <row r="42" spans="1:14" ht="27" thickTop="1" thickBot="1">
      <c r="I42" s="14" t="s">
        <v>42</v>
      </c>
      <c r="J42" s="10">
        <f>SUM(J7:J36)</f>
        <v>207.66856000000004</v>
      </c>
      <c r="K42" s="10">
        <f>SUM(K7:K36)</f>
        <v>9.1931999999999992</v>
      </c>
      <c r="L42" s="10">
        <f>SUM(L7:L36)</f>
        <v>2.992</v>
      </c>
      <c r="M42" s="11">
        <f>SUM(M7:M36)</f>
        <v>219.85375999999999</v>
      </c>
    </row>
  </sheetData>
  <autoFilter ref="G6:N36"/>
  <mergeCells count="17">
    <mergeCell ref="A4:A6"/>
    <mergeCell ref="A7:A12"/>
    <mergeCell ref="A13:A18"/>
    <mergeCell ref="A23:A26"/>
    <mergeCell ref="A31:A33"/>
    <mergeCell ref="A19:A22"/>
    <mergeCell ref="I38:I39"/>
    <mergeCell ref="N38:N39"/>
    <mergeCell ref="E4:H4"/>
    <mergeCell ref="N4:N5"/>
    <mergeCell ref="B4:D4"/>
    <mergeCell ref="B5:B6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VV_OMÍTKY</vt:lpstr>
      <vt:lpstr>VV_OMÍTKY!Oblast_tisku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</dc:creator>
  <cp:lastModifiedBy>Uživatel</cp:lastModifiedBy>
  <cp:lastPrinted>2022-09-17T07:48:50Z</cp:lastPrinted>
  <dcterms:created xsi:type="dcterms:W3CDTF">2015-06-05T18:19:34Z</dcterms:created>
  <dcterms:modified xsi:type="dcterms:W3CDTF">2022-09-19T06:51:29Z</dcterms:modified>
</cp:coreProperties>
</file>